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de1\Desktop\適塩施策\■SV提案マップ掲載\"/>
    </mc:Choice>
  </mc:AlternateContent>
  <bookViews>
    <workbookView xWindow="0" yWindow="0" windowWidth="10272" windowHeight="7212"/>
  </bookViews>
  <sheets>
    <sheet name="適塩セルフチェック" sheetId="1" r:id="rId1"/>
  </sheets>
  <definedNames>
    <definedName name="_xlnm.Print_Area" localSheetId="0">適塩セルフチェック!$A$1:$AN$90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61" i="1" l="1"/>
  <c r="AQ60" i="1"/>
  <c r="AQ59" i="1"/>
  <c r="AQ58" i="1"/>
  <c r="AQ57" i="1"/>
  <c r="AQ56" i="1"/>
  <c r="AQ55" i="1"/>
  <c r="AQ54" i="1"/>
  <c r="AQ53" i="1"/>
  <c r="AQ52" i="1"/>
  <c r="AQ51" i="1"/>
  <c r="AQ50" i="1"/>
  <c r="AQ49" i="1"/>
  <c r="AQ48" i="1"/>
  <c r="AQ46" i="1"/>
  <c r="R47" i="1" s="1"/>
  <c r="AQ45" i="1"/>
  <c r="R46" i="1" s="1"/>
  <c r="AQ44" i="1"/>
  <c r="R45" i="1" s="1"/>
  <c r="AQ43" i="1"/>
  <c r="R44" i="1" s="1"/>
  <c r="AQ42" i="1"/>
  <c r="R43" i="1" s="1"/>
  <c r="AQ41" i="1"/>
  <c r="R42" i="1" s="1"/>
  <c r="B52" i="1" l="1"/>
  <c r="AP11" i="1"/>
  <c r="AP13" i="1"/>
  <c r="AP12" i="1"/>
  <c r="AP15" i="1"/>
  <c r="AS41" i="1"/>
  <c r="M58" i="1" l="1"/>
  <c r="M57" i="1"/>
  <c r="M59" i="1"/>
  <c r="M60" i="1"/>
  <c r="M61" i="1"/>
  <c r="M56" i="1"/>
  <c r="AP29" i="1" l="1"/>
  <c r="AP28" i="1"/>
  <c r="AP21" i="1"/>
  <c r="AP37" i="1"/>
  <c r="AP36" i="1"/>
  <c r="AP35" i="1"/>
  <c r="AP34" i="1"/>
  <c r="AP33" i="1"/>
  <c r="AP32" i="1"/>
  <c r="AP31" i="1"/>
  <c r="AP30" i="1"/>
  <c r="AP27" i="1"/>
  <c r="AP26" i="1"/>
  <c r="AP25" i="1"/>
  <c r="AP24" i="1"/>
  <c r="AP23" i="1"/>
  <c r="AP22" i="1"/>
  <c r="AP20" i="1"/>
  <c r="AP19" i="1"/>
  <c r="AP18" i="1"/>
  <c r="AP17" i="1"/>
  <c r="AP16" i="1"/>
  <c r="AP14" i="1"/>
  <c r="AG38" i="1" l="1"/>
  <c r="AA41" i="1" s="1"/>
  <c r="AS45" i="1"/>
  <c r="AS43" i="1"/>
  <c r="AS42" i="1"/>
  <c r="AR47" i="1"/>
  <c r="AS46" i="1"/>
  <c r="AS44" i="1" l="1"/>
  <c r="AQ47" i="1" l="1"/>
  <c r="AS47" i="1" s="1"/>
</calcChain>
</file>

<file path=xl/sharedStrings.xml><?xml version="1.0" encoding="utf-8"?>
<sst xmlns="http://schemas.openxmlformats.org/spreadsheetml/2006/main" count="146" uniqueCount="137">
  <si>
    <t>適塩チェックリスト記録者</t>
    <rPh sb="0" eb="1">
      <t>テキ</t>
    </rPh>
    <rPh sb="1" eb="2">
      <t>シオ</t>
    </rPh>
    <rPh sb="9" eb="12">
      <t>キロクシャ</t>
    </rPh>
    <phoneticPr fontId="1"/>
  </si>
  <si>
    <t>項目</t>
    <rPh sb="0" eb="2">
      <t>コウモク</t>
    </rPh>
    <phoneticPr fontId="1"/>
  </si>
  <si>
    <t>総合得点</t>
    <rPh sb="0" eb="4">
      <t>ソウゴウトクテン</t>
    </rPh>
    <phoneticPr fontId="1"/>
  </si>
  <si>
    <t>メニューの適塩化</t>
  </si>
  <si>
    <t>味噌汁の適塩化</t>
  </si>
  <si>
    <t>〇</t>
  </si>
  <si>
    <t>項目数</t>
    <rPh sb="0" eb="3">
      <t>コウモクスウ</t>
    </rPh>
    <phoneticPr fontId="1"/>
  </si>
  <si>
    <t>2024年結果項目数</t>
    <rPh sb="4" eb="5">
      <t>ネン</t>
    </rPh>
    <rPh sb="5" eb="7">
      <t>ケッカ</t>
    </rPh>
    <rPh sb="7" eb="10">
      <t>コウモクスウ</t>
    </rPh>
    <phoneticPr fontId="1"/>
  </si>
  <si>
    <t>料理に減塩調味料（味噌・醤油・塩など）を使用　※味噌汁の「減塩味噌」も含まれる</t>
    <rPh sb="0" eb="2">
      <t>リョウリ</t>
    </rPh>
    <phoneticPr fontId="1"/>
  </si>
  <si>
    <t>調味料コーナー（お客様がかける調味料・ドレッシング）の調味料は減塩タイプを使用</t>
    <rPh sb="0" eb="3">
      <t>チョウミリョウ</t>
    </rPh>
    <rPh sb="37" eb="39">
      <t>シヨウ</t>
    </rPh>
    <phoneticPr fontId="1"/>
  </si>
  <si>
    <t>麺類で使用するレンゲは穴あきレンゲを使用している</t>
    <phoneticPr fontId="1"/>
  </si>
  <si>
    <t>味噌汁椀は減塩向けに小サイズのものを使用している</t>
    <rPh sb="0" eb="3">
      <t>ミソシル</t>
    </rPh>
    <rPh sb="3" eb="4">
      <t>ワン</t>
    </rPh>
    <rPh sb="5" eb="7">
      <t>ゲンエン</t>
    </rPh>
    <rPh sb="7" eb="8">
      <t>ム</t>
    </rPh>
    <rPh sb="10" eb="11">
      <t>ショウ</t>
    </rPh>
    <rPh sb="18" eb="20">
      <t>シヨウ</t>
    </rPh>
    <phoneticPr fontId="1"/>
  </si>
  <si>
    <t>調味料コーナーの減塩調味料をお客様に選んでもらえるようにアピール</t>
    <rPh sb="0" eb="3">
      <t>チョウミリョウ</t>
    </rPh>
    <phoneticPr fontId="1"/>
  </si>
  <si>
    <t>調味料コーナーのドレッシングや調味料の1回量（1人分量）の食塩相当量を表示</t>
    <rPh sb="0" eb="3">
      <t>チョウミリョウ</t>
    </rPh>
    <phoneticPr fontId="1"/>
  </si>
  <si>
    <t>喫食者に適塩活動の成果を見える化し、適塩活動の呼びかけを行っている</t>
    <rPh sb="0" eb="2">
      <t>キッショク</t>
    </rPh>
    <rPh sb="2" eb="3">
      <t>シャ</t>
    </rPh>
    <rPh sb="4" eb="5">
      <t>テキ</t>
    </rPh>
    <rPh sb="5" eb="6">
      <t>シオ</t>
    </rPh>
    <rPh sb="6" eb="8">
      <t>カツドウ</t>
    </rPh>
    <rPh sb="9" eb="11">
      <t>セイカ</t>
    </rPh>
    <rPh sb="12" eb="13">
      <t>ミ</t>
    </rPh>
    <rPh sb="15" eb="16">
      <t>カ</t>
    </rPh>
    <rPh sb="18" eb="19">
      <t>テキ</t>
    </rPh>
    <rPh sb="19" eb="20">
      <t>シオ</t>
    </rPh>
    <rPh sb="20" eb="22">
      <t>カツドウ</t>
    </rPh>
    <rPh sb="23" eb="24">
      <t>ヨ</t>
    </rPh>
    <rPh sb="28" eb="29">
      <t>オコナ</t>
    </rPh>
    <phoneticPr fontId="1"/>
  </si>
  <si>
    <t>個人の食塩摂取量の情報を開示（ランチ診断レポートやカロリーママプラス）</t>
    <rPh sb="0" eb="2">
      <t>コジン</t>
    </rPh>
    <rPh sb="3" eb="8">
      <t>ショクエンセッシュリョウ</t>
    </rPh>
    <rPh sb="9" eb="11">
      <t>ジョウホウ</t>
    </rPh>
    <rPh sb="12" eb="14">
      <t>カイジ</t>
    </rPh>
    <phoneticPr fontId="1"/>
  </si>
  <si>
    <t>適塩研修（YouTube）を店舗の３名以上が受講</t>
    <rPh sb="2" eb="4">
      <t>ケンシュウ</t>
    </rPh>
    <rPh sb="14" eb="16">
      <t>テンポ</t>
    </rPh>
    <rPh sb="18" eb="19">
      <t>メイ</t>
    </rPh>
    <rPh sb="19" eb="21">
      <t>イジョウ</t>
    </rPh>
    <rPh sb="22" eb="24">
      <t>ジュコウ</t>
    </rPh>
    <phoneticPr fontId="1"/>
  </si>
  <si>
    <t>毎月、本社で企画している適塩コンセプトメニューや、店舗独自で作成の適塩フェアを実施</t>
    <rPh sb="0" eb="2">
      <t>マイツキ</t>
    </rPh>
    <rPh sb="3" eb="5">
      <t>ホンシャ</t>
    </rPh>
    <rPh sb="6" eb="8">
      <t>キカク</t>
    </rPh>
    <rPh sb="12" eb="13">
      <t>テキ</t>
    </rPh>
    <rPh sb="13" eb="14">
      <t>シオ</t>
    </rPh>
    <rPh sb="25" eb="27">
      <t>テンポ</t>
    </rPh>
    <rPh sb="27" eb="29">
      <t>ドクジ</t>
    </rPh>
    <rPh sb="30" eb="32">
      <t>サクセイ</t>
    </rPh>
    <rPh sb="33" eb="34">
      <t>テキ</t>
    </rPh>
    <rPh sb="34" eb="35">
      <t>シオ</t>
    </rPh>
    <rPh sb="39" eb="41">
      <t>ジッシ</t>
    </rPh>
    <phoneticPr fontId="1"/>
  </si>
  <si>
    <t>卓上の調味料（各テーブルに置かれた調味料）を置いていない</t>
    <phoneticPr fontId="1"/>
  </si>
  <si>
    <t>すべてのメニューの食塩相当量表示</t>
    <phoneticPr fontId="1"/>
  </si>
  <si>
    <t>適塩教育の掲示物（ポスターまたは卓上メモ）を掲示している</t>
    <phoneticPr fontId="1"/>
  </si>
  <si>
    <t>適塩教育イベント（適塩をテーマにした健康キャンペーン等）を年に１回以上実施している</t>
    <phoneticPr fontId="1"/>
  </si>
  <si>
    <t>すべての提供メニューについて、電子計り、計量スプーン、計量カップを使用して計量</t>
    <phoneticPr fontId="1"/>
  </si>
  <si>
    <t>健康な食事食環境認証制度（スマートミール認証）を認証</t>
    <rPh sb="0" eb="2">
      <t>ケンコウ</t>
    </rPh>
    <rPh sb="3" eb="5">
      <t>ショクジ</t>
    </rPh>
    <rPh sb="5" eb="12">
      <t>ショクカンキョウニンショウセイド</t>
    </rPh>
    <rPh sb="20" eb="22">
      <t>ニンショウ</t>
    </rPh>
    <rPh sb="24" eb="26">
      <t>ニンショウ</t>
    </rPh>
    <phoneticPr fontId="1"/>
  </si>
  <si>
    <t>すこやかごはん、すこやかごはんの食塩相当量の基準に沿った店舗独自のメニューを毎日提供</t>
    <rPh sb="16" eb="18">
      <t>ショクエン</t>
    </rPh>
    <rPh sb="18" eb="20">
      <t>ソウトウ</t>
    </rPh>
    <rPh sb="20" eb="21">
      <t>リョウ</t>
    </rPh>
    <rPh sb="22" eb="24">
      <t>キジュン</t>
    </rPh>
    <rPh sb="25" eb="26">
      <t>ソ</t>
    </rPh>
    <rPh sb="28" eb="30">
      <t>テンポ</t>
    </rPh>
    <rPh sb="30" eb="32">
      <t>ドクジ</t>
    </rPh>
    <rPh sb="38" eb="40">
      <t>マイニチ</t>
    </rPh>
    <rPh sb="40" eb="42">
      <t>テイキョウ</t>
    </rPh>
    <phoneticPr fontId="1"/>
  </si>
  <si>
    <t>すこやかごはん、すこやかごはんの食塩相当量の基準に沿った店舗独自のメニューを月に10回以上提供</t>
    <phoneticPr fontId="1"/>
  </si>
  <si>
    <t>主菜の月間平均食塩相当量が「主菜の適塩基準」の1.8ｇ以下である</t>
    <rPh sb="0" eb="2">
      <t>シュサイ</t>
    </rPh>
    <rPh sb="3" eb="5">
      <t>ゲッカン</t>
    </rPh>
    <rPh sb="5" eb="7">
      <t>ヘイキン</t>
    </rPh>
    <rPh sb="7" eb="9">
      <t>ショクエン</t>
    </rPh>
    <rPh sb="9" eb="11">
      <t>ソウトウ</t>
    </rPh>
    <rPh sb="11" eb="12">
      <t>リョウ</t>
    </rPh>
    <rPh sb="14" eb="16">
      <t>シュサイ</t>
    </rPh>
    <rPh sb="17" eb="18">
      <t>テキ</t>
    </rPh>
    <rPh sb="18" eb="19">
      <t>シオ</t>
    </rPh>
    <rPh sb="19" eb="21">
      <t>キジュン</t>
    </rPh>
    <rPh sb="27" eb="29">
      <t>イカ</t>
    </rPh>
    <phoneticPr fontId="1"/>
  </si>
  <si>
    <t>主菜の月間平均食塩相当量が2.0ｇ以下である</t>
    <rPh sb="17" eb="19">
      <t>イカ</t>
    </rPh>
    <phoneticPr fontId="1"/>
  </si>
  <si>
    <t>味噌汁の食塩％は0.8％以下</t>
    <rPh sb="0" eb="3">
      <t>ミソシル</t>
    </rPh>
    <rPh sb="4" eb="6">
      <t>ショクエン</t>
    </rPh>
    <rPh sb="12" eb="14">
      <t>イカ</t>
    </rPh>
    <phoneticPr fontId="1"/>
  </si>
  <si>
    <t>味噌汁１杯分の食塩量が1.2ｇ以下</t>
    <rPh sb="0" eb="3">
      <t>ミソシル</t>
    </rPh>
    <phoneticPr fontId="1"/>
  </si>
  <si>
    <t>味噌汁の食塩％が「減塩アクション前」と比べて0.1％以上減塩している</t>
    <phoneticPr fontId="1"/>
  </si>
  <si>
    <t>中華麺・和麺（ラーメン、うどん、そば）のスープを規定量より減らして提供している</t>
    <rPh sb="0" eb="2">
      <t>チュウカ</t>
    </rPh>
    <rPh sb="2" eb="3">
      <t>メン</t>
    </rPh>
    <rPh sb="24" eb="26">
      <t>キテイ</t>
    </rPh>
    <rPh sb="26" eb="27">
      <t>リョウ</t>
    </rPh>
    <rPh sb="29" eb="30">
      <t>ヘ</t>
    </rPh>
    <rPh sb="33" eb="35">
      <t>テイキョウ</t>
    </rPh>
    <phoneticPr fontId="1"/>
  </si>
  <si>
    <t>中華麺・和麺（ラーメン、うどん、そば）のスープを商品規格の濃度より薄めて提供している</t>
    <phoneticPr fontId="1"/>
  </si>
  <si>
    <t>メニューの適塩化</t>
    <rPh sb="5" eb="6">
      <t>テキ</t>
    </rPh>
    <rPh sb="6" eb="7">
      <t>シオ</t>
    </rPh>
    <rPh sb="7" eb="8">
      <t>カ</t>
    </rPh>
    <phoneticPr fontId="1"/>
  </si>
  <si>
    <t>減塩調味料</t>
    <rPh sb="0" eb="2">
      <t>ゲンエン</t>
    </rPh>
    <rPh sb="2" eb="5">
      <t>チョウミリョウ</t>
    </rPh>
    <phoneticPr fontId="1"/>
  </si>
  <si>
    <t>食器・食具</t>
    <rPh sb="0" eb="2">
      <t>ショッキ</t>
    </rPh>
    <rPh sb="3" eb="5">
      <t>ショクグ</t>
    </rPh>
    <phoneticPr fontId="1"/>
  </si>
  <si>
    <t>選択させる工夫</t>
    <rPh sb="0" eb="2">
      <t>センタク</t>
    </rPh>
    <rPh sb="5" eb="7">
      <t>クフウ</t>
    </rPh>
    <phoneticPr fontId="1"/>
  </si>
  <si>
    <t>適塩教育</t>
    <rPh sb="0" eb="1">
      <t>テキ</t>
    </rPh>
    <rPh sb="1" eb="2">
      <t>シオ</t>
    </rPh>
    <rPh sb="2" eb="4">
      <t>キョウイク</t>
    </rPh>
    <phoneticPr fontId="1"/>
  </si>
  <si>
    <t>味噌汁</t>
    <rPh sb="0" eb="3">
      <t>ミソシル</t>
    </rPh>
    <phoneticPr fontId="1"/>
  </si>
  <si>
    <t>適塩メニューや減塩味噌汁などをお客様が手に摂る工夫をしている</t>
    <phoneticPr fontId="1"/>
  </si>
  <si>
    <t>実施率</t>
    <rPh sb="0" eb="3">
      <t>ジッシリツ</t>
    </rPh>
    <phoneticPr fontId="1"/>
  </si>
  <si>
    <t>６つのカテゴリー</t>
    <phoneticPr fontId="1"/>
  </si>
  <si>
    <t>■実施状況</t>
    <rPh sb="1" eb="3">
      <t>ジッシ</t>
    </rPh>
    <rPh sb="3" eb="5">
      <t>ジョウキョウ</t>
    </rPh>
    <phoneticPr fontId="1"/>
  </si>
  <si>
    <t>■取得カテゴリー称号</t>
    <rPh sb="1" eb="3">
      <t>シュトク</t>
    </rPh>
    <rPh sb="8" eb="10">
      <t>ショウゴウ</t>
    </rPh>
    <phoneticPr fontId="1"/>
  </si>
  <si>
    <t>減塩調味料の使用</t>
    <rPh sb="6" eb="8">
      <t>シヨウ</t>
    </rPh>
    <phoneticPr fontId="1"/>
  </si>
  <si>
    <t>食器・食具の工夫</t>
    <rPh sb="0" eb="2">
      <t>ショッキ</t>
    </rPh>
    <rPh sb="3" eb="5">
      <t>ショクグ</t>
    </rPh>
    <phoneticPr fontId="1"/>
  </si>
  <si>
    <t>お客様・従業員の教育</t>
    <phoneticPr fontId="1"/>
  </si>
  <si>
    <t>★計画★</t>
    <rPh sb="1" eb="3">
      <t>ケイカク</t>
    </rPh>
    <phoneticPr fontId="1"/>
  </si>
  <si>
    <t>いつまでに</t>
    <phoneticPr fontId="1"/>
  </si>
  <si>
    <t>何番の項目</t>
    <rPh sb="0" eb="2">
      <t>ナンバン</t>
    </rPh>
    <rPh sb="3" eb="5">
      <t>コウモク</t>
    </rPh>
    <phoneticPr fontId="1"/>
  </si>
  <si>
    <t>何をする</t>
    <rPh sb="0" eb="1">
      <t>ナニ</t>
    </rPh>
    <phoneticPr fontId="1"/>
  </si>
  <si>
    <t>例</t>
    <rPh sb="0" eb="1">
      <t>レイ</t>
    </rPh>
    <phoneticPr fontId="1"/>
  </si>
  <si>
    <t>7月31日までに</t>
    <rPh sb="1" eb="2">
      <t>ガツ</t>
    </rPh>
    <rPh sb="4" eb="5">
      <t>ニチ</t>
    </rPh>
    <phoneticPr fontId="1"/>
  </si>
  <si>
    <t>サーバーの湯の量を150ml→140mlにして0.1％下げる</t>
    <rPh sb="5" eb="6">
      <t>ユ</t>
    </rPh>
    <rPh sb="7" eb="8">
      <t>リョウ</t>
    </rPh>
    <rPh sb="27" eb="28">
      <t>サ</t>
    </rPh>
    <phoneticPr fontId="1"/>
  </si>
  <si>
    <t>重複不可</t>
    <rPh sb="0" eb="2">
      <t>チョウフク</t>
    </rPh>
    <rPh sb="2" eb="4">
      <t>フカ</t>
    </rPh>
    <phoneticPr fontId="1"/>
  </si>
  <si>
    <t>9、10〇
は不可</t>
    <rPh sb="7" eb="9">
      <t>フカ</t>
    </rPh>
    <phoneticPr fontId="1"/>
  </si>
  <si>
    <t>13〇は選択可</t>
    <rPh sb="4" eb="6">
      <t>センタク</t>
    </rPh>
    <rPh sb="6" eb="7">
      <t>カ</t>
    </rPh>
    <phoneticPr fontId="1"/>
  </si>
  <si>
    <t>1~12〇は選択可</t>
    <rPh sb="6" eb="8">
      <t>センタク</t>
    </rPh>
    <rPh sb="8" eb="9">
      <t>カ</t>
    </rPh>
    <phoneticPr fontId="1"/>
  </si>
  <si>
    <t>ルール</t>
    <phoneticPr fontId="1"/>
  </si>
  <si>
    <t>点数</t>
    <rPh sb="0" eb="2">
      <t>テンスウ</t>
    </rPh>
    <phoneticPr fontId="1"/>
  </si>
  <si>
    <t>店名</t>
    <rPh sb="0" eb="2">
      <t>テンメイメイ</t>
    </rPh>
    <phoneticPr fontId="1"/>
  </si>
  <si>
    <t>店番</t>
    <rPh sb="0" eb="2">
      <t>ミセバン</t>
    </rPh>
    <phoneticPr fontId="1"/>
  </si>
  <si>
    <t>選択させる工夫</t>
    <phoneticPr fontId="1"/>
  </si>
  <si>
    <t>進め方</t>
    <rPh sb="0" eb="1">
      <t>スス</t>
    </rPh>
    <rPh sb="2" eb="3">
      <t>カタ</t>
    </rPh>
    <phoneticPr fontId="1"/>
  </si>
  <si>
    <t>適塩関連情報はこちら</t>
    <rPh sb="0" eb="1">
      <t>テキ</t>
    </rPh>
    <rPh sb="1" eb="2">
      <t>シオ</t>
    </rPh>
    <rPh sb="2" eb="4">
      <t>カンレン</t>
    </rPh>
    <rPh sb="4" eb="6">
      <t>ジョウホウ</t>
    </rPh>
    <phoneticPr fontId="1"/>
  </si>
  <si>
    <t>■適塩研修</t>
    <rPh sb="1" eb="2">
      <t>テキ</t>
    </rPh>
    <rPh sb="2" eb="3">
      <t>シオ</t>
    </rPh>
    <rPh sb="3" eb="5">
      <t>ケンシュウ</t>
    </rPh>
    <phoneticPr fontId="1"/>
  </si>
  <si>
    <t>【参考】おすすめの適塩項目</t>
    <rPh sb="1" eb="3">
      <t>サンコウ</t>
    </rPh>
    <rPh sb="9" eb="10">
      <t>テキ</t>
    </rPh>
    <rPh sb="10" eb="11">
      <t>シオ</t>
    </rPh>
    <rPh sb="11" eb="13">
      <t>コウモク</t>
    </rPh>
    <phoneticPr fontId="1"/>
  </si>
  <si>
    <t>全国の適塩対象約500施設の入力状況より、施設の環境や特性ごとに実施しやすい項目に違いが見られています。</t>
    <rPh sb="0" eb="2">
      <t>ゼンコク</t>
    </rPh>
    <rPh sb="3" eb="4">
      <t>テキ</t>
    </rPh>
    <rPh sb="4" eb="5">
      <t>シオ</t>
    </rPh>
    <rPh sb="5" eb="7">
      <t>タイショウ</t>
    </rPh>
    <rPh sb="7" eb="8">
      <t>ヤク</t>
    </rPh>
    <rPh sb="11" eb="13">
      <t>シセツ</t>
    </rPh>
    <rPh sb="14" eb="16">
      <t>ニュウリョク</t>
    </rPh>
    <rPh sb="16" eb="18">
      <t>ジョウキョウ</t>
    </rPh>
    <rPh sb="21" eb="23">
      <t>シセツ</t>
    </rPh>
    <rPh sb="24" eb="26">
      <t>カンキョウ</t>
    </rPh>
    <rPh sb="27" eb="29">
      <t>トクセイ</t>
    </rPh>
    <rPh sb="32" eb="34">
      <t>ジッシ</t>
    </rPh>
    <rPh sb="38" eb="40">
      <t>コウモク</t>
    </rPh>
    <rPh sb="41" eb="42">
      <t>チガ</t>
    </rPh>
    <rPh sb="44" eb="45">
      <t>ミ</t>
    </rPh>
    <phoneticPr fontId="1"/>
  </si>
  <si>
    <t>あなたの施設では下記の項目がおすすめです。参考にしてみてください。</t>
    <rPh sb="4" eb="6">
      <t>シセツ</t>
    </rPh>
    <rPh sb="8" eb="10">
      <t>カキ</t>
    </rPh>
    <rPh sb="11" eb="13">
      <t>コウモク</t>
    </rPh>
    <rPh sb="21" eb="23">
      <t>サンコウ</t>
    </rPh>
    <phoneticPr fontId="1"/>
  </si>
  <si>
    <t>適塩推進PJ（MDCS・総研チーム・メニュー開発室）</t>
    <rPh sb="0" eb="1">
      <t>テキ</t>
    </rPh>
    <rPh sb="1" eb="2">
      <t>シオ</t>
    </rPh>
    <rPh sb="2" eb="4">
      <t>スイシン</t>
    </rPh>
    <rPh sb="12" eb="14">
      <t>ソウケン</t>
    </rPh>
    <rPh sb="22" eb="24">
      <t>カイハツ</t>
    </rPh>
    <rPh sb="24" eb="25">
      <t>シツ</t>
    </rPh>
    <phoneticPr fontId="1"/>
  </si>
  <si>
    <t>担当：葉梨</t>
    <rPh sb="0" eb="2">
      <t>タントウ</t>
    </rPh>
    <rPh sb="3" eb="5">
      <t>ハナシ</t>
    </rPh>
    <phoneticPr fontId="1"/>
  </si>
  <si>
    <t>Mail:sf_tekien@shidax.co.jp</t>
    <phoneticPr fontId="1"/>
  </si>
  <si>
    <t>Tell:080-1394-2661</t>
    <phoneticPr fontId="1"/>
  </si>
  <si>
    <t>【問い合わせ】</t>
    <rPh sb="1" eb="2">
      <t>ト</t>
    </rPh>
    <rPh sb="3" eb="4">
      <t>ア</t>
    </rPh>
    <phoneticPr fontId="1"/>
  </si>
  <si>
    <t>「1健康な食事食環境認証制度（スマートミール認証）の取得」</t>
  </si>
  <si>
    <t>「2，3すこやかごはんの提供」</t>
  </si>
  <si>
    <t>「6麺のスープ量の減量」</t>
  </si>
  <si>
    <t>「7麺のスープ濃度を薄めて提供」</t>
  </si>
  <si>
    <t>「8適塩フェアの実施」</t>
  </si>
  <si>
    <t>「9～11味噌汁の適塩化」</t>
  </si>
  <si>
    <t>「12，13減塩調味料の使用」</t>
  </si>
  <si>
    <t>「15卓上調味料の不設置」</t>
  </si>
  <si>
    <t>「18，19適塩メニューや減塩調味料を手にとる工夫」</t>
  </si>
  <si>
    <t>「20、21すべてのメニューや調味料コーナーの調味料の食塩表示」</t>
  </si>
  <si>
    <t>「22適塩教育掲示物の表示」</t>
  </si>
  <si>
    <t>「26すべてのメニューの計量調理」</t>
  </si>
  <si>
    <t>「27適塩教育を３名以上が受講」</t>
  </si>
  <si>
    <t>注意）以下は数式が入っているため触らないでください。列の削除も行わないでください↓</t>
    <rPh sb="0" eb="2">
      <t>チュウイ</t>
    </rPh>
    <rPh sb="3" eb="5">
      <t>イカ</t>
    </rPh>
    <rPh sb="6" eb="8">
      <t>スウシキ</t>
    </rPh>
    <rPh sb="9" eb="10">
      <t>ハイ</t>
    </rPh>
    <rPh sb="16" eb="17">
      <t>サワ</t>
    </rPh>
    <rPh sb="26" eb="27">
      <t>レツ</t>
    </rPh>
    <rPh sb="28" eb="30">
      <t>サクジョ</t>
    </rPh>
    <rPh sb="31" eb="32">
      <t>オコナ</t>
    </rPh>
    <phoneticPr fontId="1"/>
  </si>
  <si>
    <t>調味料コーナーの醤油はワンプッシュやスプレータイプ、適量がでるドレッシングボトルを使用</t>
    <rPh sb="0" eb="3">
      <t>チョウミリョウ</t>
    </rPh>
    <rPh sb="8" eb="10">
      <t>ショウユ</t>
    </rPh>
    <rPh sb="26" eb="28">
      <t>テキリョウ</t>
    </rPh>
    <rPh sb="41" eb="43">
      <t>シヨウ</t>
    </rPh>
    <phoneticPr fontId="1"/>
  </si>
  <si>
    <t>■先方への適塩提案資料など（SV提案マップ）</t>
    <rPh sb="1" eb="3">
      <t>センポウ</t>
    </rPh>
    <rPh sb="5" eb="6">
      <t>テキ</t>
    </rPh>
    <rPh sb="6" eb="7">
      <t>シオ</t>
    </rPh>
    <rPh sb="7" eb="9">
      <t>テイアン</t>
    </rPh>
    <rPh sb="9" eb="11">
      <t>シリョウ</t>
    </rPh>
    <rPh sb="16" eb="18">
      <t>テイアン</t>
    </rPh>
    <phoneticPr fontId="1"/>
  </si>
  <si>
    <t>栄養管理担当</t>
    <rPh sb="0" eb="6">
      <t>エイヨウカンリタントウ</t>
    </rPh>
    <phoneticPr fontId="1"/>
  </si>
  <si>
    <r>
      <rPr>
        <b/>
        <u/>
        <sz val="11"/>
        <color theme="1"/>
        <rFont val="Meiryo UI"/>
        <family val="3"/>
        <charset val="128"/>
      </rPr>
      <t>シダックスの適塩施策とは？</t>
    </r>
    <r>
      <rPr>
        <sz val="11"/>
        <color theme="1"/>
        <rFont val="Meiryo UI"/>
        <family val="3"/>
        <charset val="128"/>
      </rPr>
      <t xml:space="preserve">
従来の</t>
    </r>
    <r>
      <rPr>
        <b/>
        <sz val="11"/>
        <color theme="1"/>
        <rFont val="Meiryo UI"/>
        <family val="3"/>
        <charset val="128"/>
      </rPr>
      <t>健康関心層</t>
    </r>
    <r>
      <rPr>
        <sz val="11"/>
        <color theme="1"/>
        <rFont val="Meiryo UI"/>
        <family val="3"/>
        <charset val="128"/>
      </rPr>
      <t>に向けた適塩メニュー</t>
    </r>
    <r>
      <rPr>
        <sz val="9"/>
        <color theme="1"/>
        <rFont val="Meiryo UI"/>
        <family val="3"/>
        <charset val="128"/>
      </rPr>
      <t>(すこやかごはん等)</t>
    </r>
    <r>
      <rPr>
        <sz val="11"/>
        <color theme="1"/>
        <rFont val="Meiryo UI"/>
        <family val="3"/>
        <charset val="128"/>
      </rPr>
      <t>の提供等に加え、適塩メニューをひっそり提供することや販売方法の工夫等の食環境整備により、</t>
    </r>
    <r>
      <rPr>
        <b/>
        <sz val="11"/>
        <color theme="1"/>
        <rFont val="Meiryo UI"/>
        <family val="3"/>
        <charset val="128"/>
      </rPr>
      <t>健康無関心層</t>
    </r>
    <r>
      <rPr>
        <sz val="11"/>
        <color theme="1"/>
        <rFont val="Meiryo UI"/>
        <family val="3"/>
        <charset val="128"/>
      </rPr>
      <t>も含めて</t>
    </r>
    <r>
      <rPr>
        <b/>
        <sz val="11"/>
        <color theme="1"/>
        <rFont val="Meiryo UI"/>
        <family val="3"/>
        <charset val="128"/>
      </rPr>
      <t>自然に適塩を推進する活動</t>
    </r>
    <r>
      <rPr>
        <sz val="11"/>
        <color theme="1"/>
        <rFont val="Meiryo UI"/>
        <family val="3"/>
        <charset val="128"/>
      </rPr>
      <t>。</t>
    </r>
    <phoneticPr fontId="1"/>
  </si>
  <si>
    <t>SV</t>
    <phoneticPr fontId="1"/>
  </si>
  <si>
    <r>
      <t>適塩セルフチェック</t>
    </r>
    <r>
      <rPr>
        <sz val="14"/>
        <color theme="0"/>
        <rFont val="Meiryo UI"/>
        <family val="3"/>
        <charset val="128"/>
      </rPr>
      <t>～店舗の適塩活動の評価と改善のヒントを見つけよう！～</t>
    </r>
    <rPh sb="0" eb="1">
      <t>テキ</t>
    </rPh>
    <rPh sb="1" eb="2">
      <t>シオ</t>
    </rPh>
    <rPh sb="10" eb="12">
      <t>テンポ</t>
    </rPh>
    <rPh sb="13" eb="14">
      <t>テキ</t>
    </rPh>
    <rPh sb="14" eb="15">
      <t>シオ</t>
    </rPh>
    <rPh sb="15" eb="17">
      <t>カツドウ</t>
    </rPh>
    <rPh sb="18" eb="20">
      <t>ヒョウカ</t>
    </rPh>
    <rPh sb="21" eb="23">
      <t>カイゼン</t>
    </rPh>
    <rPh sb="28" eb="29">
      <t>ミ</t>
    </rPh>
    <phoneticPr fontId="1"/>
  </si>
  <si>
    <t>〇</t>
    <phoneticPr fontId="1"/>
  </si>
  <si>
    <t>現状</t>
    <rPh sb="0" eb="2">
      <t>ゲンジョウ</t>
    </rPh>
    <phoneticPr fontId="1"/>
  </si>
  <si>
    <t>〇</t>
    <phoneticPr fontId="1"/>
  </si>
  <si>
    <t>１スマートミール認証</t>
  </si>
  <si>
    <r>
      <t xml:space="preserve">項目の詳細、事例
</t>
    </r>
    <r>
      <rPr>
        <sz val="8"/>
        <color theme="1"/>
        <rFont val="Meiryo UI"/>
        <family val="3"/>
        <charset val="128"/>
      </rPr>
      <t>※ガルーンページへのリンク</t>
    </r>
    <rPh sb="0" eb="2">
      <t>コウモク</t>
    </rPh>
    <rPh sb="3" eb="5">
      <t>ショウサイ</t>
    </rPh>
    <rPh sb="6" eb="8">
      <t>ジレイ</t>
    </rPh>
    <phoneticPr fontId="1"/>
  </si>
  <si>
    <t>２すこやかごはんの詳細</t>
    <rPh sb="9" eb="11">
      <t>ショウサイ</t>
    </rPh>
    <phoneticPr fontId="1"/>
  </si>
  <si>
    <t>4,5主菜の月間平均食塩相当量</t>
    <rPh sb="3" eb="5">
      <t>シュサイ</t>
    </rPh>
    <rPh sb="6" eb="8">
      <t>ゲッカン</t>
    </rPh>
    <rPh sb="8" eb="10">
      <t>ヘイキン</t>
    </rPh>
    <rPh sb="10" eb="15">
      <t>ショクエンソウトウリョウ</t>
    </rPh>
    <phoneticPr fontId="1"/>
  </si>
  <si>
    <t>6麺スープの減量</t>
    <rPh sb="1" eb="2">
      <t>メン</t>
    </rPh>
    <rPh sb="6" eb="8">
      <t>ゲンリョウ</t>
    </rPh>
    <phoneticPr fontId="1"/>
  </si>
  <si>
    <t>7麺スープの希釈</t>
    <rPh sb="1" eb="2">
      <t>メン</t>
    </rPh>
    <rPh sb="6" eb="8">
      <t>キシャク</t>
    </rPh>
    <phoneticPr fontId="1"/>
  </si>
  <si>
    <t>8適塩フェアメニュー</t>
    <rPh sb="1" eb="2">
      <t>テキ</t>
    </rPh>
    <rPh sb="2" eb="3">
      <t>シオ</t>
    </rPh>
    <phoneticPr fontId="1"/>
  </si>
  <si>
    <t>9~11味噌汁の適塩化</t>
    <rPh sb="4" eb="7">
      <t>ミソシル</t>
    </rPh>
    <rPh sb="8" eb="9">
      <t>テキ</t>
    </rPh>
    <rPh sb="9" eb="10">
      <t>シオ</t>
    </rPh>
    <rPh sb="10" eb="11">
      <t>カ</t>
    </rPh>
    <phoneticPr fontId="1"/>
  </si>
  <si>
    <t>12,13減塩調味料</t>
    <rPh sb="5" eb="7">
      <t>ゲンエン</t>
    </rPh>
    <rPh sb="7" eb="10">
      <t>チョウミリョウ</t>
    </rPh>
    <phoneticPr fontId="1"/>
  </si>
  <si>
    <t>14~17食器・食具の適塩化</t>
    <rPh sb="5" eb="7">
      <t>ショッキ</t>
    </rPh>
    <rPh sb="8" eb="10">
      <t>ショクグ</t>
    </rPh>
    <rPh sb="11" eb="12">
      <t>テキ</t>
    </rPh>
    <rPh sb="12" eb="13">
      <t>シオ</t>
    </rPh>
    <rPh sb="13" eb="14">
      <t>カ</t>
    </rPh>
    <phoneticPr fontId="1"/>
  </si>
  <si>
    <t>18,19適塩メニューを選択させる工夫</t>
    <rPh sb="5" eb="6">
      <t>テキ</t>
    </rPh>
    <rPh sb="6" eb="7">
      <t>シオ</t>
    </rPh>
    <rPh sb="12" eb="14">
      <t>センタク</t>
    </rPh>
    <rPh sb="17" eb="19">
      <t>クフウ</t>
    </rPh>
    <phoneticPr fontId="1"/>
  </si>
  <si>
    <t>20食塩相当量表示</t>
    <rPh sb="2" eb="7">
      <t>ショクエンソウトウリョウ</t>
    </rPh>
    <rPh sb="7" eb="9">
      <t>ヒョウジ</t>
    </rPh>
    <phoneticPr fontId="1"/>
  </si>
  <si>
    <t>21卓上調味料の表示</t>
    <rPh sb="2" eb="4">
      <t>タクジョウ</t>
    </rPh>
    <rPh sb="4" eb="7">
      <t>チョウミリョウ</t>
    </rPh>
    <rPh sb="8" eb="10">
      <t>ヒョウジ</t>
    </rPh>
    <phoneticPr fontId="1"/>
  </si>
  <si>
    <t>22適塩教育の媒体物</t>
    <rPh sb="2" eb="3">
      <t>テキ</t>
    </rPh>
    <rPh sb="3" eb="4">
      <t>シオ</t>
    </rPh>
    <rPh sb="4" eb="6">
      <t>キョウイク</t>
    </rPh>
    <rPh sb="7" eb="9">
      <t>バイタイ</t>
    </rPh>
    <rPh sb="9" eb="10">
      <t>ブツ</t>
    </rPh>
    <phoneticPr fontId="1"/>
  </si>
  <si>
    <t>23適塩教育イベント</t>
    <rPh sb="2" eb="3">
      <t>テキ</t>
    </rPh>
    <rPh sb="3" eb="4">
      <t>シオ</t>
    </rPh>
    <rPh sb="4" eb="6">
      <t>キョウイク</t>
    </rPh>
    <phoneticPr fontId="1"/>
  </si>
  <si>
    <t>24適塩活動の見える化</t>
    <rPh sb="2" eb="3">
      <t>テキ</t>
    </rPh>
    <rPh sb="3" eb="4">
      <t>シオ</t>
    </rPh>
    <rPh sb="4" eb="6">
      <t>カツドウ</t>
    </rPh>
    <rPh sb="7" eb="8">
      <t>ミ</t>
    </rPh>
    <rPh sb="10" eb="11">
      <t>カ</t>
    </rPh>
    <phoneticPr fontId="1"/>
  </si>
  <si>
    <t>25食塩相当量の情報開示</t>
    <rPh sb="2" eb="7">
      <t>ショクエンソウトウリョウ</t>
    </rPh>
    <rPh sb="8" eb="12">
      <t>ジョウホウカイジ</t>
    </rPh>
    <phoneticPr fontId="1"/>
  </si>
  <si>
    <t>26計量調理</t>
    <rPh sb="2" eb="4">
      <t>ケイリョウ</t>
    </rPh>
    <rPh sb="4" eb="6">
      <t>チョウリ</t>
    </rPh>
    <phoneticPr fontId="1"/>
  </si>
  <si>
    <t>27従業員の適塩教育</t>
    <rPh sb="2" eb="5">
      <t>ジュウギョウイン</t>
    </rPh>
    <rPh sb="6" eb="7">
      <t>テキ</t>
    </rPh>
    <rPh sb="7" eb="8">
      <t>シオ</t>
    </rPh>
    <rPh sb="8" eb="10">
      <t>キョウイク</t>
    </rPh>
    <phoneticPr fontId="1"/>
  </si>
  <si>
    <t>食数規模</t>
    <rPh sb="0" eb="2">
      <t>ショクスウ</t>
    </rPh>
    <rPh sb="2" eb="4">
      <t>キボ</t>
    </rPh>
    <phoneticPr fontId="1"/>
  </si>
  <si>
    <t>食数規模</t>
    <rPh sb="0" eb="2">
      <t>ショクスウ</t>
    </rPh>
    <rPh sb="2" eb="4">
      <t>キボ</t>
    </rPh>
    <phoneticPr fontId="1"/>
  </si>
  <si>
    <t>100食未満</t>
    <rPh sb="3" eb="4">
      <t>ショク</t>
    </rPh>
    <rPh sb="4" eb="6">
      <t>ミマン</t>
    </rPh>
    <phoneticPr fontId="1"/>
  </si>
  <si>
    <t>100食以上</t>
    <rPh sb="3" eb="4">
      <t>ショク</t>
    </rPh>
    <rPh sb="4" eb="6">
      <t>イジョウ</t>
    </rPh>
    <phoneticPr fontId="1"/>
  </si>
  <si>
    <t>当社栄養士配置</t>
    <rPh sb="0" eb="2">
      <t>トウシャ</t>
    </rPh>
    <rPh sb="2" eb="5">
      <t>エイヨウシ</t>
    </rPh>
    <rPh sb="5" eb="7">
      <t>ハイチ</t>
    </rPh>
    <phoneticPr fontId="1"/>
  </si>
  <si>
    <t>先方ニーズ</t>
    <rPh sb="0" eb="2">
      <t>センポウ</t>
    </rPh>
    <phoneticPr fontId="1"/>
  </si>
  <si>
    <t>ある</t>
    <phoneticPr fontId="1"/>
  </si>
  <si>
    <t>ない</t>
  </si>
  <si>
    <t>ない</t>
    <phoneticPr fontId="1"/>
  </si>
  <si>
    <t>配置あり</t>
    <rPh sb="0" eb="2">
      <t>ハイチ</t>
    </rPh>
    <phoneticPr fontId="1"/>
  </si>
  <si>
    <t>適塩の先方ニーズ</t>
    <rPh sb="0" eb="1">
      <t>テキ</t>
    </rPh>
    <rPh sb="1" eb="2">
      <t>シオ</t>
    </rPh>
    <rPh sb="3" eb="5">
      <t>センポウ</t>
    </rPh>
    <phoneticPr fontId="1"/>
  </si>
  <si>
    <t>配置なし</t>
    <rPh sb="0" eb="2">
      <t>ハイチ</t>
    </rPh>
    <phoneticPr fontId="1"/>
  </si>
  <si>
    <t>当社栄養士の配置</t>
    <rPh sb="0" eb="2">
      <t>トウシャ</t>
    </rPh>
    <rPh sb="2" eb="5">
      <t>エイヨウシ</t>
    </rPh>
    <rPh sb="6" eb="8">
      <t>ハイチ</t>
    </rPh>
    <phoneticPr fontId="1"/>
  </si>
  <si>
    <r>
      <rPr>
        <b/>
        <sz val="11"/>
        <color theme="1"/>
        <rFont val="Meiryo UI"/>
        <family val="3"/>
        <charset val="128"/>
      </rPr>
      <t>「適塩チェックリスト」</t>
    </r>
    <r>
      <rPr>
        <sz val="11"/>
        <color theme="1"/>
        <rFont val="Meiryo UI"/>
        <family val="3"/>
        <charset val="128"/>
      </rPr>
      <t xml:space="preserve">
女子栄養大学と連携して作成した、店舗の適塩活動を評価するシート。各店舗で実施可能な適塩アクションをまとめており、2023～2025年は適塩推進店舗認定に、2026年以降はセルフチェック用シートとしてお使いいただけます</t>
    </r>
    <phoneticPr fontId="1"/>
  </si>
  <si>
    <t>https://linkmix.co/22461088</t>
  </si>
  <si>
    <t>３本、計１時間程度のYouTube動画
１．なぜ適塩が必要なのか
２．給食事業における適塩の取組
３．動画で学ぶ計量調理の方法</t>
    <phoneticPr fontId="1"/>
  </si>
  <si>
    <t>https://www.shidaxfscontract.com/recipes-2/%E9%81%A9%E5%A1%A9</t>
  </si>
  <si>
    <t>適塩セルフチェックの手順</t>
    <rPh sb="0" eb="1">
      <t>テキ</t>
    </rPh>
    <rPh sb="1" eb="2">
      <t>シオ</t>
    </rPh>
    <rPh sb="10" eb="12">
      <t>テジュン</t>
    </rPh>
    <phoneticPr fontId="1"/>
  </si>
  <si>
    <t>×</t>
    <phoneticPr fontId="1"/>
  </si>
  <si>
    <t>入力項目</t>
    <rPh sb="0" eb="2">
      <t>ニュウリョク</t>
    </rPh>
    <rPh sb="2" eb="4">
      <t>コウモク</t>
    </rPh>
    <phoneticPr fontId="1"/>
  </si>
  <si>
    <r>
      <t>１．【現状を入力】できている項目は</t>
    </r>
    <r>
      <rPr>
        <sz val="11"/>
        <color rgb="FFFF0000"/>
        <rFont val="Meiryo UI"/>
        <family val="3"/>
        <charset val="128"/>
      </rPr>
      <t>「現状」に「〇」を入力</t>
    </r>
    <r>
      <rPr>
        <sz val="11"/>
        <color theme="1"/>
        <rFont val="Meiryo UI"/>
        <family val="3"/>
        <charset val="128"/>
      </rPr>
      <t>します。項目の詳細、事例を確認したい場合はURLをタップしましょう。
２．【現状の把握】総合得点を確認し、まずは5点以上を目指しましょう。
３．【実施項目の検討】次に取り組む項目は、</t>
    </r>
    <r>
      <rPr>
        <sz val="11"/>
        <color rgb="FFFF0000"/>
        <rFont val="Meiryo UI"/>
        <family val="3"/>
        <charset val="128"/>
      </rPr>
      <t>6つのカテゴリーのグラフや「おすすめ適塩アクション」を参考</t>
    </r>
    <r>
      <rPr>
        <sz val="11"/>
        <color theme="1"/>
        <rFont val="Meiryo UI"/>
        <family val="3"/>
        <charset val="128"/>
      </rPr>
      <t>に選びましょう
　　　※「おすすめ適塩アクション」は全国の適塩対象約500施設の入力状況より、同じような施設でよく選択されている項目となります。</t>
    </r>
    <r>
      <rPr>
        <sz val="11"/>
        <color theme="1"/>
        <rFont val="Meiryo UI"/>
        <family val="3"/>
        <charset val="128"/>
      </rPr>
      <t xml:space="preserve">
４．【計画】実施する項目が決まったら、開始日や取り組み内容をメモしましょう。</t>
    </r>
    <rPh sb="18" eb="20">
      <t>ゲンジョウ</t>
    </rPh>
    <rPh sb="32" eb="34">
      <t>コウモク</t>
    </rPh>
    <rPh sb="35" eb="37">
      <t>ショウサイ</t>
    </rPh>
    <rPh sb="38" eb="40">
      <t>ジレイ</t>
    </rPh>
    <rPh sb="41" eb="43">
      <t>カクニン</t>
    </rPh>
    <rPh sb="46" eb="48">
      <t>バアイ</t>
    </rPh>
    <rPh sb="74" eb="76">
      <t>トクテン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</si>
</sst>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11"/>
      <color theme="1"/>
      <name val="游ゴシック"/>
      <family val="2"/>
      <scheme val="minor"/>
    </font>
    <font>
      <sz val="9"/>
      <color theme="1"/>
      <name val="Meiryo UI"/>
      <family val="3"/>
      <charset val="128"/>
    </font>
    <font>
      <sz val="9"/>
      <name val="Meiryo UI"/>
      <family val="3"/>
      <charset val="128"/>
    </font>
    <font>
      <b/>
      <sz val="11"/>
      <color theme="0"/>
      <name val="Meiryo UI"/>
      <family val="3"/>
      <charset val="128"/>
    </font>
    <font>
      <b/>
      <sz val="16"/>
      <color theme="0"/>
      <name val="Meiryo UI"/>
      <family val="3"/>
      <charset val="128"/>
    </font>
    <font>
      <sz val="8"/>
      <color theme="1"/>
      <name val="Meiryo UI"/>
      <family val="3"/>
      <charset val="128"/>
    </font>
    <font>
      <b/>
      <sz val="14"/>
      <color theme="1"/>
      <name val="Meiryo UI"/>
      <family val="3"/>
      <charset val="128"/>
    </font>
    <font>
      <sz val="11"/>
      <color theme="1" tint="0.499984740745262"/>
      <name val="Meiryo UI"/>
      <family val="3"/>
      <charset val="128"/>
    </font>
    <font>
      <sz val="11"/>
      <color rgb="FF000000"/>
      <name val="Arial"/>
      <family val="2"/>
    </font>
    <font>
      <sz val="9"/>
      <color rgb="FF000000"/>
      <name val="Arial"/>
      <family val="2"/>
    </font>
    <font>
      <sz val="9"/>
      <color rgb="FF222222"/>
      <name val="メイリオ"/>
      <family val="3"/>
      <charset val="128"/>
    </font>
    <font>
      <sz val="9"/>
      <color theme="1" tint="0.499984740745262"/>
      <name val="メイリオ"/>
      <family val="3"/>
      <charset val="128"/>
    </font>
    <font>
      <sz val="9"/>
      <color theme="1" tint="0.499984740745262"/>
      <name val="Meiryo UI"/>
      <family val="3"/>
      <charset val="128"/>
    </font>
    <font>
      <sz val="11"/>
      <color rgb="FF000000"/>
      <name val="Meiryo UI"/>
      <family val="3"/>
      <charset val="128"/>
    </font>
    <font>
      <b/>
      <u/>
      <sz val="11"/>
      <color theme="1"/>
      <name val="Meiryo UI"/>
      <family val="3"/>
      <charset val="128"/>
    </font>
    <font>
      <sz val="14"/>
      <color theme="0"/>
      <name val="Meiryo UI"/>
      <family val="3"/>
      <charset val="128"/>
    </font>
    <font>
      <u/>
      <sz val="11"/>
      <color theme="10"/>
      <name val="游ゴシック"/>
      <family val="2"/>
      <charset val="128"/>
      <scheme val="minor"/>
    </font>
    <font>
      <u/>
      <sz val="8"/>
      <color theme="10"/>
      <name val="游ゴシック"/>
      <family val="2"/>
      <charset val="128"/>
      <scheme val="minor"/>
    </font>
    <font>
      <u/>
      <sz val="8"/>
      <color theme="10"/>
      <name val="游ゴシック"/>
      <family val="3"/>
      <charset val="128"/>
      <scheme val="minor"/>
    </font>
    <font>
      <u/>
      <sz val="8"/>
      <color theme="10"/>
      <name val="Meiryo UI"/>
      <family val="3"/>
      <charset val="128"/>
    </font>
    <font>
      <sz val="7"/>
      <color rgb="FF222222"/>
      <name val="Courier New"/>
      <family val="3"/>
    </font>
    <font>
      <b/>
      <sz val="16"/>
      <color theme="1"/>
      <name val="Meiryo UI"/>
      <family val="3"/>
      <charset val="128"/>
    </font>
    <font>
      <sz val="11"/>
      <color rgb="FFFF0000"/>
      <name val="Meiryo UI"/>
      <family val="3"/>
      <charset val="128"/>
    </font>
    <font>
      <sz val="11"/>
      <color theme="0" tint="-0.499984740745262"/>
      <name val="Meiryo UI"/>
      <family val="3"/>
      <charset val="128"/>
    </font>
  </fonts>
  <fills count="10">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rgb="FFAAAAAA"/>
      </left>
      <right style="thin">
        <color rgb="FFAAAAAA"/>
      </right>
      <top style="medium">
        <color rgb="FFAAAAAA"/>
      </top>
      <bottom style="thin">
        <color rgb="FFAAAAAA"/>
      </bottom>
      <diagonal/>
    </border>
    <border>
      <left style="medium">
        <color rgb="FFAAAAAA"/>
      </left>
      <right style="thin">
        <color rgb="FFAAAAAA"/>
      </right>
      <top style="thin">
        <color rgb="FFAAAAAA"/>
      </top>
      <bottom style="thin">
        <color rgb="FFAAAAAA"/>
      </bottom>
      <diagonal/>
    </border>
    <border>
      <left style="thin">
        <color rgb="FFAAAAAA"/>
      </left>
      <right style="medium">
        <color rgb="FFAAAAAA"/>
      </right>
      <top style="thin">
        <color rgb="FFAAAAAA"/>
      </top>
      <bottom style="thin">
        <color rgb="FFAAAAAA"/>
      </bottom>
      <diagonal/>
    </border>
    <border>
      <left style="medium">
        <color rgb="FFAAAAAA"/>
      </left>
      <right style="thin">
        <color rgb="FFAAAAAA"/>
      </right>
      <top style="thin">
        <color rgb="FFAAAAAA"/>
      </top>
      <bottom style="medium">
        <color rgb="FFAAAAAA"/>
      </bottom>
      <diagonal/>
    </border>
    <border>
      <left style="thin">
        <color rgb="FFAAAAAA"/>
      </left>
      <right style="medium">
        <color rgb="FFAAAAAA"/>
      </right>
      <top style="thin">
        <color rgb="FFAAAAAA"/>
      </top>
      <bottom style="medium">
        <color rgb="FFAAAAAA"/>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alignment vertical="center"/>
    </xf>
    <xf numFmtId="0" fontId="4" fillId="0" borderId="0"/>
    <xf numFmtId="0" fontId="20" fillId="0" borderId="0" applyNumberFormat="0" applyFill="0" applyBorder="0" applyAlignment="0" applyProtection="0">
      <alignment vertical="center"/>
    </xf>
  </cellStyleXfs>
  <cellXfs count="17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shrinkToFit="1"/>
    </xf>
    <xf numFmtId="0" fontId="2" fillId="0" borderId="0" xfId="0" applyFont="1" applyFill="1">
      <alignment vertical="center"/>
    </xf>
    <xf numFmtId="0" fontId="2" fillId="0" borderId="0" xfId="0" applyFont="1" applyFill="1" applyBorder="1" applyAlignment="1">
      <alignment vertical="center" wrapText="1"/>
    </xf>
    <xf numFmtId="0" fontId="2" fillId="0" borderId="0" xfId="0" applyFont="1" applyBorder="1">
      <alignment vertical="center"/>
    </xf>
    <xf numFmtId="0" fontId="2" fillId="0" borderId="0" xfId="0" applyFont="1" applyBorder="1" applyAlignment="1">
      <alignment vertical="center" shrinkToFit="1"/>
    </xf>
    <xf numFmtId="0" fontId="2" fillId="0" borderId="1" xfId="0" applyFont="1" applyBorder="1">
      <alignment vertical="center"/>
    </xf>
    <xf numFmtId="0" fontId="2" fillId="0" borderId="0" xfId="0" applyFont="1" applyFill="1" applyBorder="1">
      <alignment vertical="center"/>
    </xf>
    <xf numFmtId="0" fontId="8" fillId="4" borderId="0" xfId="0" applyFont="1" applyFill="1" applyAlignment="1">
      <alignment vertical="center"/>
    </xf>
    <xf numFmtId="0" fontId="2" fillId="7" borderId="4" xfId="0" applyFont="1" applyFill="1" applyBorder="1">
      <alignment vertical="center"/>
    </xf>
    <xf numFmtId="0" fontId="2" fillId="7" borderId="1" xfId="0" applyFont="1" applyFill="1" applyBorder="1">
      <alignment vertical="center"/>
    </xf>
    <xf numFmtId="0" fontId="2" fillId="0" borderId="1" xfId="0" applyFont="1" applyFill="1" applyBorder="1">
      <alignment vertical="center"/>
    </xf>
    <xf numFmtId="0" fontId="12" fillId="0" borderId="0" xfId="0" applyFont="1" applyBorder="1" applyAlignment="1">
      <alignment vertical="center" wrapText="1" readingOrder="1"/>
    </xf>
    <xf numFmtId="0" fontId="13" fillId="0" borderId="0" xfId="0" applyFont="1" applyBorder="1" applyAlignment="1">
      <alignment vertical="center" wrapText="1" readingOrder="1"/>
    </xf>
    <xf numFmtId="0" fontId="2" fillId="0" borderId="0" xfId="0" applyFont="1" applyFill="1" applyBorder="1" applyAlignment="1">
      <alignment horizontal="center" vertical="center" shrinkToFit="1"/>
    </xf>
    <xf numFmtId="0" fontId="10" fillId="0" borderId="0" xfId="0" applyFont="1" applyFill="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shrinkToFit="1"/>
    </xf>
    <xf numFmtId="0" fontId="3" fillId="0" borderId="0" xfId="0" applyFont="1" applyFill="1" applyBorder="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4" fillId="0" borderId="0" xfId="0" applyFont="1" applyAlignment="1">
      <alignment vertical="center"/>
    </xf>
    <xf numFmtId="0" fontId="2" fillId="0" borderId="0" xfId="0" applyFont="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9" fontId="11" fillId="0" borderId="0" xfId="0" applyNumberFormat="1" applyFont="1" applyAlignment="1">
      <alignment vertical="center"/>
    </xf>
    <xf numFmtId="0" fontId="2" fillId="0" borderId="0" xfId="0" applyFont="1" applyFill="1" applyAlignment="1">
      <alignment vertical="center"/>
    </xf>
    <xf numFmtId="0" fontId="10" fillId="0" borderId="0" xfId="0" applyFont="1" applyFill="1" applyAlignment="1">
      <alignment vertical="center"/>
    </xf>
    <xf numFmtId="0" fontId="14" fillId="8" borderId="0" xfId="0" applyFont="1" applyFill="1" applyBorder="1" applyAlignment="1">
      <alignment horizontal="center" vertical="center"/>
    </xf>
    <xf numFmtId="0" fontId="14" fillId="8" borderId="0" xfId="0" applyFont="1" applyFill="1" applyBorder="1" applyAlignment="1">
      <alignment horizontal="left" vertical="center"/>
    </xf>
    <xf numFmtId="56" fontId="14" fillId="8" borderId="0" xfId="0" applyNumberFormat="1" applyFont="1" applyFill="1" applyBorder="1" applyAlignment="1">
      <alignment horizontal="center" vertical="center"/>
    </xf>
    <xf numFmtId="0" fontId="14" fillId="8" borderId="0" xfId="0" applyFont="1" applyFill="1" applyBorder="1" applyAlignment="1">
      <alignment horizontal="center" vertical="center" wrapText="1"/>
    </xf>
    <xf numFmtId="56" fontId="14" fillId="8" borderId="0" xfId="0" applyNumberFormat="1" applyFont="1" applyFill="1" applyBorder="1" applyAlignment="1">
      <alignment horizontal="center" vertical="center" wrapText="1"/>
    </xf>
    <xf numFmtId="0" fontId="15" fillId="8" borderId="15" xfId="0" applyFont="1" applyFill="1" applyBorder="1" applyAlignment="1">
      <alignment horizontal="left" vertical="center"/>
    </xf>
    <xf numFmtId="0" fontId="15" fillId="8" borderId="16" xfId="0" applyFont="1" applyFill="1" applyBorder="1" applyAlignment="1">
      <alignment horizontal="left" vertical="center"/>
    </xf>
    <xf numFmtId="0" fontId="15" fillId="8" borderId="17" xfId="0" applyFont="1" applyFill="1" applyBorder="1" applyAlignment="1">
      <alignment horizontal="left" vertical="center"/>
    </xf>
    <xf numFmtId="0" fontId="16" fillId="0" borderId="18" xfId="0" applyFont="1" applyFill="1" applyBorder="1" applyAlignment="1">
      <alignment vertical="center"/>
    </xf>
    <xf numFmtId="0" fontId="16" fillId="0" borderId="19" xfId="0" applyFont="1" applyFill="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horizontal="center" vertical="center"/>
    </xf>
    <xf numFmtId="0" fontId="11" fillId="2" borderId="23" xfId="0" applyFont="1" applyFill="1" applyBorder="1" applyAlignment="1">
      <alignment vertical="center"/>
    </xf>
    <xf numFmtId="0" fontId="11" fillId="0" borderId="24" xfId="0" applyFont="1" applyBorder="1" applyAlignment="1">
      <alignment vertical="center"/>
    </xf>
    <xf numFmtId="9" fontId="11" fillId="0" borderId="25" xfId="0" applyNumberFormat="1" applyFont="1" applyBorder="1" applyAlignment="1">
      <alignment vertical="center"/>
    </xf>
    <xf numFmtId="0" fontId="11" fillId="2" borderId="26" xfId="0" applyFont="1" applyFill="1" applyBorder="1" applyAlignment="1">
      <alignment vertical="center"/>
    </xf>
    <xf numFmtId="0" fontId="11" fillId="0" borderId="27" xfId="0" applyFont="1" applyBorder="1" applyAlignment="1">
      <alignment vertical="center"/>
    </xf>
    <xf numFmtId="9" fontId="11" fillId="0" borderId="28" xfId="0" applyNumberFormat="1" applyFont="1" applyBorder="1" applyAlignment="1">
      <alignment vertical="center"/>
    </xf>
    <xf numFmtId="0" fontId="3" fillId="0" borderId="0" xfId="0" applyFont="1" applyAlignment="1">
      <alignment horizontal="left" vertical="center"/>
    </xf>
    <xf numFmtId="0" fontId="13" fillId="0" borderId="0" xfId="0" applyFont="1" applyBorder="1" applyAlignment="1">
      <alignment wrapText="1" readingOrder="1"/>
    </xf>
    <xf numFmtId="0" fontId="17" fillId="0" borderId="0" xfId="0" applyFont="1" applyBorder="1" applyAlignment="1">
      <alignment vertical="center" readingOrder="1"/>
    </xf>
    <xf numFmtId="0" fontId="2" fillId="0" borderId="3" xfId="0" applyFont="1" applyBorder="1">
      <alignment vertical="center"/>
    </xf>
    <xf numFmtId="0" fontId="2" fillId="0" borderId="6" xfId="0" applyFont="1" applyBorder="1">
      <alignment vertical="center"/>
    </xf>
    <xf numFmtId="0" fontId="2" fillId="0" borderId="5" xfId="0" applyFont="1" applyBorder="1" applyAlignment="1">
      <alignment vertical="center" wrapText="1"/>
    </xf>
    <xf numFmtId="0" fontId="2" fillId="0" borderId="5" xfId="0" applyFont="1" applyBorder="1">
      <alignment vertical="center"/>
    </xf>
    <xf numFmtId="0" fontId="2" fillId="0" borderId="7" xfId="0" applyFont="1" applyBorder="1">
      <alignment vertical="center"/>
    </xf>
    <xf numFmtId="0" fontId="2" fillId="0" borderId="30" xfId="0" applyFont="1" applyBorder="1">
      <alignment vertical="center"/>
    </xf>
    <xf numFmtId="0" fontId="2" fillId="0" borderId="9" xfId="0" applyFont="1" applyBorder="1" applyAlignment="1">
      <alignment vertical="center"/>
    </xf>
    <xf numFmtId="0" fontId="2" fillId="0" borderId="31" xfId="0" applyFont="1" applyBorder="1">
      <alignment vertical="center"/>
    </xf>
    <xf numFmtId="0" fontId="2" fillId="0" borderId="10" xfId="0" applyFont="1" applyBorder="1" applyAlignment="1">
      <alignment vertical="center"/>
    </xf>
    <xf numFmtId="0" fontId="3" fillId="5" borderId="1"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5" fillId="0" borderId="29" xfId="0" applyFont="1" applyFill="1" applyBorder="1" applyAlignment="1">
      <alignment horizontal="center" vertical="center"/>
    </xf>
    <xf numFmtId="0" fontId="2" fillId="3" borderId="31" xfId="0" applyFont="1" applyFill="1" applyBorder="1" applyAlignment="1">
      <alignment horizontal="center" vertical="center"/>
    </xf>
    <xf numFmtId="0" fontId="3" fillId="6" borderId="1" xfId="0" applyFont="1" applyFill="1" applyBorder="1" applyAlignment="1">
      <alignment horizontal="center" vertical="center"/>
    </xf>
    <xf numFmtId="0" fontId="24" fillId="0" borderId="0" xfId="0" applyFont="1">
      <alignment vertical="center"/>
    </xf>
    <xf numFmtId="0" fontId="2" fillId="9" borderId="0" xfId="0" applyFont="1" applyFill="1" applyBorder="1" applyAlignment="1">
      <alignment vertical="center"/>
    </xf>
    <xf numFmtId="0" fontId="2" fillId="9" borderId="0" xfId="0" applyFont="1" applyFill="1" applyBorder="1" applyAlignment="1">
      <alignment vertical="center" shrinkToFit="1"/>
    </xf>
    <xf numFmtId="0" fontId="2" fillId="9" borderId="0" xfId="0" applyFont="1" applyFill="1" applyBorder="1">
      <alignment vertical="center"/>
    </xf>
    <xf numFmtId="0" fontId="3" fillId="0" borderId="7" xfId="0" applyFont="1" applyBorder="1">
      <alignment vertical="center"/>
    </xf>
    <xf numFmtId="0" fontId="3"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13" fillId="0" borderId="9" xfId="0" applyFont="1" applyBorder="1" applyAlignment="1">
      <alignment wrapText="1" readingOrder="1"/>
    </xf>
    <xf numFmtId="0" fontId="10" fillId="0" borderId="29" xfId="0" applyFont="1" applyBorder="1">
      <alignment vertical="center"/>
    </xf>
    <xf numFmtId="0" fontId="27" fillId="0" borderId="0" xfId="0" applyFont="1" applyBorder="1" applyAlignment="1">
      <alignment vertical="center"/>
    </xf>
    <xf numFmtId="0" fontId="5" fillId="0" borderId="1"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3" fillId="0" borderId="1" xfId="0" applyFont="1" applyFill="1" applyBorder="1" applyAlignment="1">
      <alignment horizontal="center" vertical="center" textRotation="255" shrinkToFit="1"/>
    </xf>
    <xf numFmtId="0" fontId="3" fillId="7" borderId="1" xfId="0" applyFont="1" applyFill="1" applyBorder="1" applyAlignment="1">
      <alignment horizontal="center" vertical="center" textRotation="255" shrinkToFit="1"/>
    </xf>
    <xf numFmtId="0" fontId="5" fillId="0" borderId="1" xfId="0" applyFont="1" applyBorder="1" applyAlignment="1">
      <alignment horizontal="left" vertical="center" shrinkToFit="1"/>
    </xf>
    <xf numFmtId="0" fontId="6" fillId="7" borderId="1" xfId="0" applyFont="1" applyFill="1" applyBorder="1" applyAlignment="1">
      <alignment horizontal="left" vertical="center" shrinkToFit="1"/>
    </xf>
    <xf numFmtId="9" fontId="5" fillId="7" borderId="1" xfId="0" applyNumberFormat="1" applyFont="1" applyFill="1" applyBorder="1" applyAlignment="1">
      <alignment horizontal="left" vertical="center" shrinkToFit="1"/>
    </xf>
    <xf numFmtId="0" fontId="13" fillId="0" borderId="0" xfId="0" applyFont="1" applyBorder="1" applyAlignment="1">
      <alignment horizontal="left" vertical="center" wrapText="1" readingOrder="1"/>
    </xf>
    <xf numFmtId="0" fontId="2" fillId="0" borderId="1" xfId="0" applyFont="1" applyBorder="1" applyAlignment="1">
      <alignment horizontal="center" vertical="center"/>
    </xf>
    <xf numFmtId="0" fontId="5" fillId="7" borderId="4" xfId="0" applyFont="1" applyFill="1" applyBorder="1" applyAlignment="1">
      <alignment horizontal="left" vertical="center" shrinkToFit="1"/>
    </xf>
    <xf numFmtId="0" fontId="13" fillId="0" borderId="0" xfId="0" applyFont="1" applyBorder="1" applyAlignment="1">
      <alignment horizontal="left" wrapText="1" readingOrder="1"/>
    </xf>
    <xf numFmtId="0" fontId="2" fillId="0" borderId="6" xfId="0" applyFont="1" applyBorder="1" applyAlignment="1">
      <alignment horizontal="left" vertical="center" wrapText="1"/>
    </xf>
    <xf numFmtId="0" fontId="2" fillId="0" borderId="14" xfId="0" applyFont="1" applyBorder="1" applyAlignment="1">
      <alignment horizontal="left" vertical="center" wrapText="1"/>
    </xf>
    <xf numFmtId="0" fontId="21" fillId="0" borderId="3" xfId="2" applyFont="1" applyBorder="1" applyAlignment="1">
      <alignment horizontal="left" vertical="center"/>
    </xf>
    <xf numFmtId="0" fontId="22" fillId="0" borderId="3" xfId="2"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horizontal="center" vertical="center" shrinkToFit="1"/>
    </xf>
    <xf numFmtId="0" fontId="3" fillId="3" borderId="1" xfId="0" applyFont="1" applyFill="1" applyBorder="1" applyAlignment="1">
      <alignment horizontal="center" vertical="center" shrinkToFit="1"/>
    </xf>
    <xf numFmtId="0" fontId="3" fillId="0" borderId="1" xfId="0" applyFont="1" applyBorder="1" applyAlignment="1">
      <alignment horizontal="center" vertical="center" shrinkToFit="1"/>
    </xf>
    <xf numFmtId="0" fontId="23" fillId="0" borderId="5" xfId="2" applyFont="1" applyFill="1" applyBorder="1" applyAlignment="1">
      <alignment horizontal="left" vertical="center" shrinkToFit="1"/>
    </xf>
    <xf numFmtId="0" fontId="23" fillId="0" borderId="6" xfId="2" applyFont="1" applyFill="1" applyBorder="1" applyAlignment="1">
      <alignment horizontal="left" vertical="center" shrinkToFit="1"/>
    </xf>
    <xf numFmtId="0" fontId="23" fillId="0" borderId="14" xfId="2" applyFont="1" applyFill="1" applyBorder="1" applyAlignment="1">
      <alignment horizontal="left" vertical="center" shrinkToFit="1"/>
    </xf>
    <xf numFmtId="0" fontId="23" fillId="0" borderId="1" xfId="2" applyFont="1" applyFill="1" applyBorder="1" applyAlignment="1">
      <alignment horizontal="left" vertical="center" shrinkToFit="1"/>
    </xf>
    <xf numFmtId="0" fontId="2" fillId="9" borderId="0" xfId="0" applyFont="1" applyFill="1" applyBorder="1" applyAlignment="1">
      <alignment horizontal="center" vertical="center"/>
    </xf>
    <xf numFmtId="0" fontId="23" fillId="0" borderId="29" xfId="2" applyFont="1" applyFill="1" applyBorder="1" applyAlignment="1">
      <alignment horizontal="left" vertical="center" shrinkToFit="1"/>
    </xf>
    <xf numFmtId="0" fontId="23" fillId="0" borderId="7" xfId="2" applyFont="1" applyFill="1" applyBorder="1" applyAlignment="1">
      <alignment horizontal="left" vertical="center" shrinkToFit="1"/>
    </xf>
    <xf numFmtId="0" fontId="23" fillId="0" borderId="8" xfId="2" applyFont="1" applyFill="1" applyBorder="1" applyAlignment="1">
      <alignment horizontal="left" vertical="center" shrinkToFit="1"/>
    </xf>
    <xf numFmtId="0" fontId="23" fillId="0" borderId="31" xfId="2" applyFont="1" applyFill="1" applyBorder="1" applyAlignment="1">
      <alignment horizontal="left" vertical="center" shrinkToFit="1"/>
    </xf>
    <xf numFmtId="0" fontId="23" fillId="0" borderId="3" xfId="2" applyFont="1" applyFill="1" applyBorder="1" applyAlignment="1">
      <alignment horizontal="left" vertical="center" shrinkToFit="1"/>
    </xf>
    <xf numFmtId="0" fontId="23" fillId="0" borderId="10" xfId="2" applyFont="1" applyFill="1" applyBorder="1" applyAlignment="1">
      <alignment horizontal="left" vertical="center" shrinkToFit="1"/>
    </xf>
    <xf numFmtId="0" fontId="23" fillId="0" borderId="30" xfId="2" applyFont="1" applyFill="1" applyBorder="1" applyAlignment="1">
      <alignment horizontal="left" vertical="center" shrinkToFit="1"/>
    </xf>
    <xf numFmtId="0" fontId="23" fillId="0" borderId="0" xfId="2" applyFont="1" applyFill="1" applyBorder="1" applyAlignment="1">
      <alignment horizontal="left" vertical="center" shrinkToFit="1"/>
    </xf>
    <xf numFmtId="0" fontId="23" fillId="0" borderId="9" xfId="2" applyFont="1" applyFill="1" applyBorder="1" applyAlignment="1">
      <alignment horizontal="left"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2" fillId="9" borderId="0" xfId="0" applyFont="1" applyFill="1" applyBorder="1" applyAlignment="1">
      <alignment horizontal="center" vertical="center" shrinkToFit="1"/>
    </xf>
    <xf numFmtId="0" fontId="13" fillId="0" borderId="9" xfId="0" applyFont="1" applyBorder="1" applyAlignment="1">
      <alignment horizontal="left" wrapText="1" readingOrder="1"/>
    </xf>
    <xf numFmtId="0" fontId="7" fillId="4" borderId="0"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10" fillId="0" borderId="0" xfId="0" applyFont="1" applyFill="1" applyBorder="1" applyAlignment="1">
      <alignment horizontal="left" vertical="center" shrinkToFit="1"/>
    </xf>
    <xf numFmtId="0" fontId="25" fillId="0" borderId="29" xfId="0" applyFont="1" applyBorder="1" applyAlignment="1">
      <alignment horizontal="left" vertical="center"/>
    </xf>
    <xf numFmtId="0" fontId="25" fillId="0" borderId="7" xfId="0" applyFont="1" applyBorder="1" applyAlignment="1">
      <alignment horizontal="left" vertical="center"/>
    </xf>
    <xf numFmtId="0" fontId="20" fillId="0" borderId="3" xfId="2"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4" xfId="0" applyFont="1" applyBorder="1" applyAlignment="1">
      <alignment horizontal="center" vertical="center" shrinkToFit="1"/>
    </xf>
    <xf numFmtId="0" fontId="5" fillId="7" borderId="5" xfId="0" applyFont="1" applyFill="1" applyBorder="1" applyAlignment="1">
      <alignment horizontal="center" vertical="center" shrinkToFit="1"/>
    </xf>
    <xf numFmtId="0" fontId="5" fillId="7" borderId="6" xfId="0" applyFont="1" applyFill="1" applyBorder="1" applyAlignment="1">
      <alignment horizontal="center" vertical="center" shrinkToFit="1"/>
    </xf>
    <xf numFmtId="0" fontId="5" fillId="7" borderId="14" xfId="0" applyFont="1" applyFill="1" applyBorder="1" applyAlignment="1">
      <alignment horizontal="center" vertical="center" shrinkToFit="1"/>
    </xf>
    <xf numFmtId="0" fontId="5" fillId="7" borderId="31" xfId="0" applyFont="1" applyFill="1" applyBorder="1" applyAlignment="1">
      <alignment horizontal="center" vertical="center" shrinkToFit="1"/>
    </xf>
    <xf numFmtId="0" fontId="5" fillId="7" borderId="10" xfId="0" applyFont="1" applyFill="1" applyBorder="1" applyAlignment="1">
      <alignment horizontal="center" vertical="center" shrinkToFit="1"/>
    </xf>
    <xf numFmtId="0" fontId="7" fillId="4"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shrinkToFit="1"/>
    </xf>
    <xf numFmtId="0" fontId="8" fillId="4" borderId="0" xfId="0" applyFont="1" applyFill="1" applyAlignment="1">
      <alignment horizontal="center" vertical="center"/>
    </xf>
    <xf numFmtId="0" fontId="3" fillId="6" borderId="0" xfId="0" applyFont="1" applyFill="1" applyAlignment="1">
      <alignment horizontal="left" vertical="center" wrapText="1"/>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2" fillId="0" borderId="29"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10" fillId="0" borderId="1" xfId="0" applyFont="1" applyBorder="1" applyAlignment="1">
      <alignment horizontal="center" vertical="center" shrinkToFit="1"/>
    </xf>
    <xf numFmtId="0" fontId="10" fillId="3" borderId="1" xfId="0" applyFont="1" applyFill="1" applyBorder="1" applyAlignment="1">
      <alignment horizontal="center" vertical="center" shrinkToFit="1"/>
    </xf>
    <xf numFmtId="0" fontId="3" fillId="7" borderId="4" xfId="0" applyFont="1" applyFill="1" applyBorder="1" applyAlignment="1">
      <alignment horizontal="center" vertical="center" textRotation="255" shrinkToFit="1"/>
    </xf>
    <xf numFmtId="0" fontId="2" fillId="0" borderId="0" xfId="0" applyFont="1" applyAlignment="1">
      <alignment horizontal="center" vertical="center" shrinkToFit="1"/>
    </xf>
    <xf numFmtId="0" fontId="2" fillId="3" borderId="0" xfId="0" applyFont="1" applyFill="1" applyAlignment="1">
      <alignment horizontal="center" vertical="center" shrinkToFit="1"/>
    </xf>
    <xf numFmtId="0" fontId="2" fillId="0" borderId="1" xfId="0" applyFont="1" applyBorder="1" applyAlignment="1">
      <alignment horizontal="left" vertical="center" wrapText="1" shrinkToFit="1"/>
    </xf>
  </cellXfs>
  <cellStyles count="3">
    <cellStyle name="ハイパーリンク" xfId="2" builtinId="8"/>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219913300311148"/>
          <c:y val="0.10416666666666667"/>
          <c:w val="0.45817693840901469"/>
          <c:h val="0.67615276783583866"/>
        </c:manualLayout>
      </c:layout>
      <c:barChart>
        <c:barDir val="bar"/>
        <c:grouping val="clustered"/>
        <c:varyColors val="0"/>
        <c:ser>
          <c:idx val="0"/>
          <c:order val="0"/>
          <c:tx>
            <c:strRef>
              <c:f>適塩セルフチェック!$AS$40</c:f>
              <c:strCache>
                <c:ptCount val="1"/>
                <c:pt idx="0">
                  <c:v>実施率</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適塩セルフチェック!$AP$41:$AP$46</c:f>
              <c:strCache>
                <c:ptCount val="6"/>
                <c:pt idx="0">
                  <c:v>メニューの適塩化</c:v>
                </c:pt>
                <c:pt idx="1">
                  <c:v>味噌汁の適塩化</c:v>
                </c:pt>
                <c:pt idx="2">
                  <c:v>減塩調味料の使用</c:v>
                </c:pt>
                <c:pt idx="3">
                  <c:v>食器・食具の工夫</c:v>
                </c:pt>
                <c:pt idx="4">
                  <c:v>選択させる工夫</c:v>
                </c:pt>
                <c:pt idx="5">
                  <c:v>お客様・従業員の教育</c:v>
                </c:pt>
              </c:strCache>
            </c:strRef>
          </c:cat>
          <c:val>
            <c:numRef>
              <c:f>適塩セルフチェック!$AS$41:$AS$46</c:f>
              <c:numCache>
                <c:formatCode>0%</c:formatCode>
                <c:ptCount val="6"/>
                <c:pt idx="0">
                  <c:v>0.25</c:v>
                </c:pt>
                <c:pt idx="1">
                  <c:v>0</c:v>
                </c:pt>
                <c:pt idx="2">
                  <c:v>0.5</c:v>
                </c:pt>
                <c:pt idx="3">
                  <c:v>0</c:v>
                </c:pt>
                <c:pt idx="4">
                  <c:v>0</c:v>
                </c:pt>
                <c:pt idx="5">
                  <c:v>0.375</c:v>
                </c:pt>
              </c:numCache>
            </c:numRef>
          </c:val>
          <c:extLst>
            <c:ext xmlns:c16="http://schemas.microsoft.com/office/drawing/2014/chart" uri="{C3380CC4-5D6E-409C-BE32-E72D297353CC}">
              <c16:uniqueId val="{00000000-2939-4983-8F90-A08DEC77C875}"/>
            </c:ext>
          </c:extLst>
        </c:ser>
        <c:dLbls>
          <c:showLegendKey val="0"/>
          <c:showVal val="0"/>
          <c:showCatName val="0"/>
          <c:showSerName val="0"/>
          <c:showPercent val="0"/>
          <c:showBubbleSize val="0"/>
        </c:dLbls>
        <c:gapWidth val="182"/>
        <c:axId val="554037496"/>
        <c:axId val="554029624"/>
      </c:barChart>
      <c:catAx>
        <c:axId val="554037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554029624"/>
        <c:crosses val="autoZero"/>
        <c:auto val="1"/>
        <c:lblAlgn val="ctr"/>
        <c:lblOffset val="100"/>
        <c:noMultiLvlLbl val="0"/>
      </c:catAx>
      <c:valAx>
        <c:axId val="5540296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4037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45720</xdr:colOff>
      <xdr:row>84</xdr:row>
      <xdr:rowOff>83820</xdr:rowOff>
    </xdr:from>
    <xdr:to>
      <xdr:col>21</xdr:col>
      <xdr:colOff>137160</xdr:colOff>
      <xdr:row>89</xdr:row>
      <xdr:rowOff>137160</xdr:rowOff>
    </xdr:to>
    <xdr:sp macro="" textlink="">
      <xdr:nvSpPr>
        <xdr:cNvPr id="21" name="角丸四角形 20"/>
        <xdr:cNvSpPr/>
      </xdr:nvSpPr>
      <xdr:spPr>
        <a:xfrm>
          <a:off x="114300" y="23172420"/>
          <a:ext cx="3954780" cy="10058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121920</xdr:colOff>
      <xdr:row>84</xdr:row>
      <xdr:rowOff>106680</xdr:rowOff>
    </xdr:from>
    <xdr:to>
      <xdr:col>14</xdr:col>
      <xdr:colOff>114300</xdr:colOff>
      <xdr:row>85</xdr:row>
      <xdr:rowOff>175260</xdr:rowOff>
    </xdr:to>
    <xdr:sp macro="" textlink="">
      <xdr:nvSpPr>
        <xdr:cNvPr id="22" name="テキスト ボックス 21"/>
        <xdr:cNvSpPr txBox="1"/>
      </xdr:nvSpPr>
      <xdr:spPr>
        <a:xfrm>
          <a:off x="190500" y="23195280"/>
          <a:ext cx="252222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solidFill>
                <a:schemeClr val="bg1"/>
              </a:solidFill>
              <a:latin typeface="Meiryo UI" panose="020B0604030504040204" pitchFamily="50" charset="-128"/>
              <a:ea typeface="Meiryo UI" panose="020B0604030504040204" pitchFamily="50" charset="-128"/>
            </a:rPr>
            <a:t>【</a:t>
          </a:r>
          <a:r>
            <a:rPr kumimoji="1" lang="ja-JP" altLang="en-US" sz="1100" b="1">
              <a:solidFill>
                <a:schemeClr val="bg1"/>
              </a:solidFill>
              <a:latin typeface="Meiryo UI" panose="020B0604030504040204" pitchFamily="50" charset="-128"/>
              <a:ea typeface="Meiryo UI" panose="020B0604030504040204" pitchFamily="50" charset="-128"/>
            </a:rPr>
            <a:t>随時</a:t>
          </a:r>
          <a:r>
            <a:rPr kumimoji="1" lang="en-US" altLang="ja-JP" sz="1100" b="1">
              <a:solidFill>
                <a:schemeClr val="bg1"/>
              </a:solidFill>
              <a:latin typeface="Meiryo UI" panose="020B0604030504040204" pitchFamily="50" charset="-128"/>
              <a:ea typeface="Meiryo UI" panose="020B0604030504040204" pitchFamily="50" charset="-128"/>
            </a:rPr>
            <a:t>】</a:t>
          </a:r>
          <a:r>
            <a:rPr kumimoji="1" lang="ja-JP" altLang="en-US" sz="1100" b="1">
              <a:solidFill>
                <a:schemeClr val="bg1"/>
              </a:solidFill>
              <a:latin typeface="Meiryo UI" panose="020B0604030504040204" pitchFamily="50" charset="-128"/>
              <a:ea typeface="Meiryo UI" panose="020B0604030504040204" pitchFamily="50" charset="-128"/>
            </a:rPr>
            <a:t>店舗での適塩アクション募集中！</a:t>
          </a:r>
        </a:p>
      </xdr:txBody>
    </xdr:sp>
    <xdr:clientData/>
  </xdr:twoCellAnchor>
  <xdr:twoCellAnchor>
    <xdr:from>
      <xdr:col>0</xdr:col>
      <xdr:colOff>30480</xdr:colOff>
      <xdr:row>41</xdr:row>
      <xdr:rowOff>7620</xdr:rowOff>
    </xdr:from>
    <xdr:to>
      <xdr:col>16</xdr:col>
      <xdr:colOff>91440</xdr:colOff>
      <xdr:row>47</xdr:row>
      <xdr:rowOff>76200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83820</xdr:colOff>
      <xdr:row>38</xdr:row>
      <xdr:rowOff>68580</xdr:rowOff>
    </xdr:from>
    <xdr:to>
      <xdr:col>33</xdr:col>
      <xdr:colOff>0</xdr:colOff>
      <xdr:row>40</xdr:row>
      <xdr:rowOff>7620</xdr:rowOff>
    </xdr:to>
    <xdr:sp macro="" textlink="">
      <xdr:nvSpPr>
        <xdr:cNvPr id="3" name="二等辺三角形 2"/>
        <xdr:cNvSpPr/>
      </xdr:nvSpPr>
      <xdr:spPr>
        <a:xfrm>
          <a:off x="5539740" y="8511540"/>
          <a:ext cx="198120" cy="228600"/>
        </a:xfrm>
        <a:prstGeom prst="triangle">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34</xdr:col>
      <xdr:colOff>110783</xdr:colOff>
      <xdr:row>44</xdr:row>
      <xdr:rowOff>100625</xdr:rowOff>
    </xdr:from>
    <xdr:to>
      <xdr:col>40</xdr:col>
      <xdr:colOff>181465</xdr:colOff>
      <xdr:row>48</xdr:row>
      <xdr:rowOff>181403</xdr:rowOff>
    </xdr:to>
    <xdr:pic>
      <xdr:nvPicPr>
        <xdr:cNvPr id="5" name="図 4"/>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7332198" y="8898794"/>
          <a:ext cx="1231267" cy="872086"/>
        </a:xfrm>
        <a:prstGeom prst="rect">
          <a:avLst/>
        </a:prstGeom>
      </xdr:spPr>
    </xdr:pic>
    <xdr:clientData/>
  </xdr:twoCellAnchor>
  <xdr:twoCellAnchor editAs="oneCell">
    <xdr:from>
      <xdr:col>0</xdr:col>
      <xdr:colOff>0</xdr:colOff>
      <xdr:row>64</xdr:row>
      <xdr:rowOff>30480</xdr:rowOff>
    </xdr:from>
    <xdr:to>
      <xdr:col>9</xdr:col>
      <xdr:colOff>132551</xdr:colOff>
      <xdr:row>70</xdr:row>
      <xdr:rowOff>144779</xdr:rowOff>
    </xdr:to>
    <xdr:pic>
      <xdr:nvPicPr>
        <xdr:cNvPr id="6" name="図 5"/>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0" y="12771120"/>
          <a:ext cx="1778471" cy="1257300"/>
        </a:xfrm>
        <a:prstGeom prst="rect">
          <a:avLst/>
        </a:prstGeom>
      </xdr:spPr>
    </xdr:pic>
    <xdr:clientData/>
  </xdr:twoCellAnchor>
  <xdr:twoCellAnchor>
    <xdr:from>
      <xdr:col>10</xdr:col>
      <xdr:colOff>7620</xdr:colOff>
      <xdr:row>65</xdr:row>
      <xdr:rowOff>38100</xdr:rowOff>
    </xdr:from>
    <xdr:to>
      <xdr:col>35</xdr:col>
      <xdr:colOff>45720</xdr:colOff>
      <xdr:row>70</xdr:row>
      <xdr:rowOff>60960</xdr:rowOff>
    </xdr:to>
    <xdr:sp macro="" textlink="">
      <xdr:nvSpPr>
        <xdr:cNvPr id="9" name="角丸四角形吹き出し 8"/>
        <xdr:cNvSpPr/>
      </xdr:nvSpPr>
      <xdr:spPr>
        <a:xfrm>
          <a:off x="1844040" y="13045440"/>
          <a:ext cx="5524500" cy="975360"/>
        </a:xfrm>
        <a:prstGeom prst="wedgeRoundRectCallout">
          <a:avLst>
            <a:gd name="adj1" fmla="val -60281"/>
            <a:gd name="adj2" fmla="val -10938"/>
            <a:gd name="adj3" fmla="val 16667"/>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xdr:colOff>
      <xdr:row>65</xdr:row>
      <xdr:rowOff>91440</xdr:rowOff>
    </xdr:from>
    <xdr:to>
      <xdr:col>34</xdr:col>
      <xdr:colOff>182880</xdr:colOff>
      <xdr:row>70</xdr:row>
      <xdr:rowOff>7620</xdr:rowOff>
    </xdr:to>
    <xdr:sp macro="" textlink="">
      <xdr:nvSpPr>
        <xdr:cNvPr id="10" name="角丸四角形吹き出し 9"/>
        <xdr:cNvSpPr/>
      </xdr:nvSpPr>
      <xdr:spPr>
        <a:xfrm>
          <a:off x="1889760" y="13098780"/>
          <a:ext cx="5425440" cy="868680"/>
        </a:xfrm>
        <a:prstGeom prst="wedgeRoundRectCallout">
          <a:avLst>
            <a:gd name="adj1" fmla="val -60281"/>
            <a:gd name="adj2" fmla="val -10938"/>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過去に配信している適塩研修や媒体物などは以下にまとめています</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先方様への提案や、活動実施検討時にご使用ください</a:t>
          </a:r>
        </a:p>
      </xdr:txBody>
    </xdr:sp>
    <xdr:clientData/>
  </xdr:twoCellAnchor>
  <xdr:twoCellAnchor editAs="oneCell">
    <xdr:from>
      <xdr:col>1</xdr:col>
      <xdr:colOff>105393</xdr:colOff>
      <xdr:row>74</xdr:row>
      <xdr:rowOff>23447</xdr:rowOff>
    </xdr:from>
    <xdr:to>
      <xdr:col>9</xdr:col>
      <xdr:colOff>99647</xdr:colOff>
      <xdr:row>80</xdr:row>
      <xdr:rowOff>217644</xdr:rowOff>
    </xdr:to>
    <xdr:pic>
      <xdr:nvPicPr>
        <xdr:cNvPr id="14" name="図 13"/>
        <xdr:cNvPicPr>
          <a:picLocks noChangeAspect="1"/>
        </xdr:cNvPicPr>
      </xdr:nvPicPr>
      <xdr:blipFill>
        <a:blip xmlns:r="http://schemas.openxmlformats.org/officeDocument/2006/relationships" r:embed="rId3"/>
        <a:stretch>
          <a:fillRect/>
        </a:stretch>
      </xdr:blipFill>
      <xdr:spPr>
        <a:xfrm>
          <a:off x="175731" y="16998462"/>
          <a:ext cx="1594454" cy="1559936"/>
        </a:xfrm>
        <a:prstGeom prst="rect">
          <a:avLst/>
        </a:prstGeom>
      </xdr:spPr>
    </xdr:pic>
    <xdr:clientData/>
  </xdr:twoCellAnchor>
  <xdr:twoCellAnchor editAs="oneCell">
    <xdr:from>
      <xdr:col>16</xdr:col>
      <xdr:colOff>97062</xdr:colOff>
      <xdr:row>85</xdr:row>
      <xdr:rowOff>15240</xdr:rowOff>
    </xdr:from>
    <xdr:to>
      <xdr:col>20</xdr:col>
      <xdr:colOff>188817</xdr:colOff>
      <xdr:row>89</xdr:row>
      <xdr:rowOff>91658</xdr:rowOff>
    </xdr:to>
    <xdr:pic>
      <xdr:nvPicPr>
        <xdr:cNvPr id="20" name="図 19"/>
        <xdr:cNvPicPr>
          <a:picLocks noChangeAspect="1"/>
        </xdr:cNvPicPr>
      </xdr:nvPicPr>
      <xdr:blipFill>
        <a:blip xmlns:r="http://schemas.openxmlformats.org/officeDocument/2006/relationships" r:embed="rId4"/>
        <a:stretch>
          <a:fillRect/>
        </a:stretch>
      </xdr:blipFill>
      <xdr:spPr>
        <a:xfrm>
          <a:off x="3076482" y="23294340"/>
          <a:ext cx="853755" cy="838418"/>
        </a:xfrm>
        <a:prstGeom prst="rect">
          <a:avLst/>
        </a:prstGeom>
      </xdr:spPr>
    </xdr:pic>
    <xdr:clientData/>
  </xdr:twoCellAnchor>
  <xdr:twoCellAnchor>
    <xdr:from>
      <xdr:col>2</xdr:col>
      <xdr:colOff>53340</xdr:colOff>
      <xdr:row>86</xdr:row>
      <xdr:rowOff>68580</xdr:rowOff>
    </xdr:from>
    <xdr:to>
      <xdr:col>16</xdr:col>
      <xdr:colOff>22860</xdr:colOff>
      <xdr:row>89</xdr:row>
      <xdr:rowOff>22860</xdr:rowOff>
    </xdr:to>
    <xdr:sp macro="" textlink="">
      <xdr:nvSpPr>
        <xdr:cNvPr id="23" name="テキスト ボックス 22"/>
        <xdr:cNvSpPr txBox="1"/>
      </xdr:nvSpPr>
      <xdr:spPr>
        <a:xfrm>
          <a:off x="312420" y="23538180"/>
          <a:ext cx="2689860" cy="52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好事例は店舗に眠っています！適塩アクションの写真と必要事項を記載の上、ぜひ送付ください！</a:t>
          </a:r>
        </a:p>
      </xdr:txBody>
    </xdr:sp>
    <xdr:clientData/>
  </xdr:twoCellAnchor>
  <xdr:twoCellAnchor editAs="oneCell">
    <xdr:from>
      <xdr:col>23</xdr:col>
      <xdr:colOff>43377</xdr:colOff>
      <xdr:row>72</xdr:row>
      <xdr:rowOff>154158</xdr:rowOff>
    </xdr:from>
    <xdr:to>
      <xdr:col>31</xdr:col>
      <xdr:colOff>166468</xdr:colOff>
      <xdr:row>81</xdr:row>
      <xdr:rowOff>66234</xdr:rowOff>
    </xdr:to>
    <xdr:pic>
      <xdr:nvPicPr>
        <xdr:cNvPr id="4" name="図 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56297" y="17611578"/>
          <a:ext cx="1898551" cy="1916136"/>
        </a:xfrm>
        <a:prstGeom prst="rect">
          <a:avLst/>
        </a:prstGeom>
      </xdr:spPr>
    </xdr:pic>
    <xdr:clientData/>
  </xdr:twoCellAnchor>
  <xdr:twoCellAnchor editAs="oneCell">
    <xdr:from>
      <xdr:col>31</xdr:col>
      <xdr:colOff>93785</xdr:colOff>
      <xdr:row>74</xdr:row>
      <xdr:rowOff>102555</xdr:rowOff>
    </xdr:from>
    <xdr:to>
      <xdr:col>35</xdr:col>
      <xdr:colOff>16136</xdr:colOff>
      <xdr:row>78</xdr:row>
      <xdr:rowOff>23446</xdr:rowOff>
    </xdr:to>
    <xdr:pic>
      <xdr:nvPicPr>
        <xdr:cNvPr id="24" name="図 23"/>
        <xdr:cNvPicPr>
          <a:picLocks noChangeAspect="1"/>
        </xdr:cNvPicPr>
      </xdr:nvPicPr>
      <xdr:blipFill>
        <a:blip xmlns:r="http://schemas.openxmlformats.org/officeDocument/2006/relationships" r:embed="rId6"/>
        <a:stretch>
          <a:fillRect/>
        </a:stretch>
      </xdr:blipFill>
      <xdr:spPr>
        <a:xfrm>
          <a:off x="6265985" y="17159632"/>
          <a:ext cx="1164997" cy="805984"/>
        </a:xfrm>
        <a:prstGeom prst="rect">
          <a:avLst/>
        </a:prstGeom>
      </xdr:spPr>
    </xdr:pic>
    <xdr:clientData/>
  </xdr:twoCellAnchor>
  <xdr:twoCellAnchor editAs="oneCell">
    <xdr:from>
      <xdr:col>33</xdr:col>
      <xdr:colOff>395849</xdr:colOff>
      <xdr:row>75</xdr:row>
      <xdr:rowOff>99648</xdr:rowOff>
    </xdr:from>
    <xdr:to>
      <xdr:col>39</xdr:col>
      <xdr:colOff>141671</xdr:colOff>
      <xdr:row>78</xdr:row>
      <xdr:rowOff>228325</xdr:rowOff>
    </xdr:to>
    <xdr:pic>
      <xdr:nvPicPr>
        <xdr:cNvPr id="8" name="図 7"/>
        <xdr:cNvPicPr>
          <a:picLocks noChangeAspect="1"/>
        </xdr:cNvPicPr>
      </xdr:nvPicPr>
      <xdr:blipFill>
        <a:blip xmlns:r="http://schemas.openxmlformats.org/officeDocument/2006/relationships" r:embed="rId7"/>
        <a:stretch>
          <a:fillRect/>
        </a:stretch>
      </xdr:blipFill>
      <xdr:spPr>
        <a:xfrm>
          <a:off x="7189372" y="17385325"/>
          <a:ext cx="1140868" cy="785170"/>
        </a:xfrm>
        <a:prstGeom prst="rect">
          <a:avLst/>
        </a:prstGeom>
      </xdr:spPr>
    </xdr:pic>
    <xdr:clientData/>
  </xdr:twoCellAnchor>
  <xdr:twoCellAnchor editAs="oneCell">
    <xdr:from>
      <xdr:col>0</xdr:col>
      <xdr:colOff>0</xdr:colOff>
      <xdr:row>62</xdr:row>
      <xdr:rowOff>257908</xdr:rowOff>
    </xdr:from>
    <xdr:to>
      <xdr:col>2</xdr:col>
      <xdr:colOff>193432</xdr:colOff>
      <xdr:row>62</xdr:row>
      <xdr:rowOff>844062</xdr:rowOff>
    </xdr:to>
    <xdr:pic>
      <xdr:nvPicPr>
        <xdr:cNvPr id="25" name="図 24"/>
        <xdr:cNvPicPr/>
      </xdr:nvPicPr>
      <xdr:blipFill>
        <a:blip xmlns:r="http://schemas.openxmlformats.org/officeDocument/2006/relationships" r:embed="rId8" cstate="email">
          <a:duotone>
            <a:prstClr val="black"/>
            <a:schemeClr val="tx2">
              <a:tint val="45000"/>
              <a:satMod val="400000"/>
            </a:schemeClr>
          </a:duotone>
          <a:extLst>
            <a:ext uri="{28A0092B-C50C-407E-A947-70E740481C1C}">
              <a14:useLocalDpi xmlns:a14="http://schemas.microsoft.com/office/drawing/2010/main"/>
            </a:ext>
          </a:extLst>
        </a:blip>
        <a:stretch>
          <a:fillRect/>
        </a:stretch>
      </xdr:blipFill>
      <xdr:spPr>
        <a:xfrm>
          <a:off x="0" y="14032523"/>
          <a:ext cx="457201" cy="586154"/>
        </a:xfrm>
        <a:prstGeom prst="rect">
          <a:avLst/>
        </a:prstGeom>
      </xdr:spPr>
    </xdr:pic>
    <xdr:clientData/>
  </xdr:twoCellAnchor>
  <xdr:twoCellAnchor editAs="oneCell">
    <xdr:from>
      <xdr:col>1</xdr:col>
      <xdr:colOff>29308</xdr:colOff>
      <xdr:row>72</xdr:row>
      <xdr:rowOff>11723</xdr:rowOff>
    </xdr:from>
    <xdr:to>
      <xdr:col>3</xdr:col>
      <xdr:colOff>152400</xdr:colOff>
      <xdr:row>73</xdr:row>
      <xdr:rowOff>196378</xdr:rowOff>
    </xdr:to>
    <xdr:pic>
      <xdr:nvPicPr>
        <xdr:cNvPr id="11" name="図 10"/>
        <xdr:cNvPicPr>
          <a:picLocks noChangeAspect="1"/>
        </xdr:cNvPicPr>
      </xdr:nvPicPr>
      <xdr:blipFill>
        <a:blip xmlns:r="http://schemas.openxmlformats.org/officeDocument/2006/relationships" r:embed="rId9"/>
        <a:stretch>
          <a:fillRect/>
        </a:stretch>
      </xdr:blipFill>
      <xdr:spPr>
        <a:xfrm>
          <a:off x="99646" y="16564708"/>
          <a:ext cx="562708" cy="3898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dx.cybozu.com/g/bulletin/view.csp?cid=712&amp;aid=59115" TargetMode="External"/><Relationship Id="rId13" Type="http://schemas.openxmlformats.org/officeDocument/2006/relationships/hyperlink" Target="https://www.shidaxfscontract.com/recipes-2/%E9%81%A9%E5%A1%A9" TargetMode="External"/><Relationship Id="rId3" Type="http://schemas.openxmlformats.org/officeDocument/2006/relationships/hyperlink" Target="https://sdx.cybozu.com/g/bulletin/view.csp?cid=712&amp;aid=59122" TargetMode="External"/><Relationship Id="rId7" Type="http://schemas.openxmlformats.org/officeDocument/2006/relationships/hyperlink" Target="https://sdx.cybozu.com/g/bulletin/view.csp?cid=712&amp;aid=54745" TargetMode="External"/><Relationship Id="rId12" Type="http://schemas.openxmlformats.org/officeDocument/2006/relationships/hyperlink" Target="https://sdx.cybozu.com/g/bulletin/view.csp?cid=712&amp;aid=59111" TargetMode="External"/><Relationship Id="rId2" Type="http://schemas.openxmlformats.org/officeDocument/2006/relationships/hyperlink" Target="https://sdx.cybozu.com/g/bulletin/view.csp?cid=712&amp;aid=58559" TargetMode="External"/><Relationship Id="rId16" Type="http://schemas.openxmlformats.org/officeDocument/2006/relationships/drawing" Target="../drawings/drawing1.xml"/><Relationship Id="rId1" Type="http://schemas.openxmlformats.org/officeDocument/2006/relationships/hyperlink" Target="https://sdx.cybozu.com/g/bulletin/view.csp?cid=712&amp;aid=59125" TargetMode="External"/><Relationship Id="rId6" Type="http://schemas.openxmlformats.org/officeDocument/2006/relationships/hyperlink" Target="https://sdx.cybozu.com/g/bulletin/view.csp?cid=712&amp;aid=54746" TargetMode="External"/><Relationship Id="rId11" Type="http://schemas.openxmlformats.org/officeDocument/2006/relationships/hyperlink" Target="https://sdx.cybozu.com/g/bulletin/view.csp?cid=712&amp;aid=59112" TargetMode="External"/><Relationship Id="rId5" Type="http://schemas.openxmlformats.org/officeDocument/2006/relationships/hyperlink" Target="https://sdx.cybozu.com/g/bulletin/view.csp?cid=712&amp;aid=59116" TargetMode="External"/><Relationship Id="rId15" Type="http://schemas.openxmlformats.org/officeDocument/2006/relationships/printerSettings" Target="../printerSettings/printerSettings1.bin"/><Relationship Id="rId10" Type="http://schemas.openxmlformats.org/officeDocument/2006/relationships/hyperlink" Target="https://sdx.cybozu.com/g/bulletin/view.csp?cid=712&amp;aid=59113" TargetMode="External"/><Relationship Id="rId4" Type="http://schemas.openxmlformats.org/officeDocument/2006/relationships/hyperlink" Target="https://sdx.cybozu.com/g/bulletin/view.csp?cid=712&amp;aid=59121" TargetMode="External"/><Relationship Id="rId9" Type="http://schemas.openxmlformats.org/officeDocument/2006/relationships/hyperlink" Target="https://sdx.cybozu.com/g/bulletin/view.csp?cid=712&amp;aid=59114" TargetMode="External"/><Relationship Id="rId14" Type="http://schemas.openxmlformats.org/officeDocument/2006/relationships/hyperlink" Target="https://linkmix.co/224610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U89"/>
  <sheetViews>
    <sheetView showGridLines="0" tabSelected="1" view="pageBreakPreview" topLeftCell="A33" zoomScaleNormal="100" zoomScaleSheetLayoutView="100" workbookViewId="0">
      <selection activeCell="B52" sqref="B52:AM52"/>
    </sheetView>
  </sheetViews>
  <sheetFormatPr defaultRowHeight="15" x14ac:dyDescent="0.45"/>
  <cols>
    <col min="1" max="1" width="0.8984375" style="1" customWidth="1"/>
    <col min="2" max="2" width="2.5" style="1" customWidth="1"/>
    <col min="3" max="3" width="3.19921875" style="1" customWidth="1"/>
    <col min="4" max="29" width="2.5" style="1" customWidth="1"/>
    <col min="30" max="30" width="5.796875" style="1" customWidth="1"/>
    <col min="31" max="32" width="2.5" style="1" customWidth="1"/>
    <col min="33" max="34" width="5.59765625" style="1" customWidth="1"/>
    <col min="35" max="40" width="2.5" style="1" customWidth="1"/>
    <col min="41" max="41" width="2.59765625" style="1" customWidth="1"/>
    <col min="42" max="42" width="9" style="22" customWidth="1"/>
    <col min="43" max="43" width="9.5" style="22" customWidth="1"/>
    <col min="44" max="44" width="8.296875" style="22" customWidth="1"/>
    <col min="45" max="45" width="19.09765625" style="22" customWidth="1"/>
    <col min="46" max="46" width="2.59765625" style="22" customWidth="1"/>
    <col min="47" max="52" width="8.796875" style="22"/>
    <col min="53" max="16384" width="8.796875" style="1"/>
  </cols>
  <sheetData>
    <row r="1" spans="1:73" s="2" customFormat="1" ht="22.8" x14ac:dyDescent="0.45">
      <c r="A1" s="147" t="s">
        <v>93</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0"/>
      <c r="AP1" s="10"/>
      <c r="AQ1" s="10"/>
      <c r="AR1" s="10"/>
      <c r="AS1" s="23"/>
      <c r="AT1" s="23"/>
      <c r="AU1" s="23"/>
      <c r="AV1" s="23"/>
      <c r="AW1" s="23"/>
      <c r="AX1" s="23"/>
      <c r="AY1" s="23"/>
      <c r="AZ1" s="23"/>
    </row>
    <row r="2" spans="1:73" ht="4.8" customHeight="1" x14ac:dyDescent="0.45"/>
    <row r="3" spans="1:73" ht="18.600000000000001" x14ac:dyDescent="0.45">
      <c r="B3" s="165" t="s">
        <v>61</v>
      </c>
      <c r="C3" s="165"/>
      <c r="D3" s="165"/>
      <c r="E3" s="166"/>
      <c r="F3" s="166"/>
      <c r="G3" s="166"/>
      <c r="H3" s="166"/>
      <c r="I3" s="165" t="s">
        <v>60</v>
      </c>
      <c r="J3" s="165"/>
      <c r="K3" s="165"/>
      <c r="L3" s="166"/>
      <c r="M3" s="166"/>
      <c r="N3" s="166"/>
      <c r="O3" s="166"/>
      <c r="P3" s="166"/>
      <c r="Q3" s="166"/>
      <c r="R3" s="166"/>
      <c r="S3" s="166"/>
      <c r="T3" s="166"/>
      <c r="U3" s="3"/>
      <c r="V3" s="101" t="s">
        <v>0</v>
      </c>
      <c r="W3" s="101"/>
      <c r="X3" s="101"/>
      <c r="Y3" s="101"/>
      <c r="Z3" s="101"/>
      <c r="AA3" s="101"/>
      <c r="AB3" s="101"/>
      <c r="AC3" s="101"/>
      <c r="AD3" s="101"/>
      <c r="AE3" s="100"/>
      <c r="AF3" s="100"/>
      <c r="AG3" s="100"/>
      <c r="AH3" s="100"/>
      <c r="AI3" s="100"/>
      <c r="AJ3" s="100"/>
      <c r="AK3" s="100"/>
      <c r="AL3" s="100"/>
      <c r="AM3" s="100"/>
      <c r="AP3" s="23"/>
      <c r="AQ3" s="23"/>
      <c r="AR3" s="23"/>
      <c r="AS3" s="23"/>
      <c r="AT3" s="23"/>
      <c r="AU3" s="23"/>
    </row>
    <row r="4" spans="1:73" x14ac:dyDescent="0.45">
      <c r="B4" s="99" t="s">
        <v>116</v>
      </c>
      <c r="C4" s="99"/>
      <c r="D4" s="99"/>
      <c r="E4" s="146" t="s">
        <v>118</v>
      </c>
      <c r="F4" s="146"/>
      <c r="G4" s="146"/>
      <c r="H4" s="146"/>
      <c r="I4" s="146"/>
      <c r="J4" s="99" t="s">
        <v>126</v>
      </c>
      <c r="K4" s="99"/>
      <c r="L4" s="99"/>
      <c r="M4" s="99"/>
      <c r="N4" s="99"/>
      <c r="O4" s="99"/>
      <c r="P4" s="99"/>
      <c r="Q4" s="146" t="s">
        <v>123</v>
      </c>
      <c r="R4" s="146"/>
      <c r="S4" s="146"/>
      <c r="T4" s="146"/>
      <c r="U4" s="3"/>
      <c r="V4" s="101" t="s">
        <v>92</v>
      </c>
      <c r="W4" s="101"/>
      <c r="X4" s="101"/>
      <c r="Y4" s="101"/>
      <c r="Z4" s="101"/>
      <c r="AA4" s="101"/>
      <c r="AB4" s="101"/>
      <c r="AC4" s="101"/>
      <c r="AD4" s="101"/>
      <c r="AE4" s="101"/>
      <c r="AF4" s="101"/>
      <c r="AG4" s="101"/>
      <c r="AH4" s="101"/>
      <c r="AI4" s="101"/>
      <c r="AJ4" s="101"/>
      <c r="AK4" s="101"/>
      <c r="AL4" s="101"/>
      <c r="AM4" s="101"/>
      <c r="AP4" s="27"/>
      <c r="AQ4" s="27"/>
      <c r="AR4" s="27"/>
      <c r="AS4" s="27"/>
      <c r="AT4" s="27"/>
      <c r="AU4" s="27"/>
      <c r="AV4" s="27"/>
      <c r="AW4" s="27"/>
      <c r="AX4" s="27"/>
      <c r="AY4" s="27"/>
      <c r="AZ4" s="27"/>
      <c r="BA4" s="27"/>
      <c r="BB4" s="27"/>
      <c r="BC4" s="6"/>
      <c r="BD4" s="6"/>
      <c r="BE4" s="6"/>
      <c r="BF4" s="6"/>
      <c r="BG4" s="6"/>
      <c r="BH4" s="6"/>
      <c r="BI4" s="6"/>
      <c r="BJ4" s="6"/>
      <c r="BK4" s="6"/>
      <c r="BL4" s="6"/>
      <c r="BM4" s="6"/>
      <c r="BN4" s="6"/>
      <c r="BO4" s="6"/>
      <c r="BP4" s="6"/>
      <c r="BQ4" s="6"/>
      <c r="BR4" s="6"/>
      <c r="BS4" s="6"/>
      <c r="BT4" s="6"/>
      <c r="BU4" s="6"/>
    </row>
    <row r="5" spans="1:73" ht="18.600000000000001" customHeight="1" x14ac:dyDescent="0.45">
      <c r="B5" s="99" t="s">
        <v>128</v>
      </c>
      <c r="C5" s="99"/>
      <c r="D5" s="99"/>
      <c r="E5" s="99"/>
      <c r="F5" s="99"/>
      <c r="G5" s="146" t="s">
        <v>125</v>
      </c>
      <c r="H5" s="146"/>
      <c r="I5" s="146"/>
      <c r="J5" s="7"/>
      <c r="K5" s="149"/>
      <c r="L5" s="149"/>
      <c r="M5" s="149"/>
      <c r="N5" s="149"/>
      <c r="O5" s="149"/>
      <c r="P5" s="149"/>
      <c r="Q5" s="149"/>
      <c r="R5" s="149"/>
      <c r="S5" s="149"/>
      <c r="T5" s="149"/>
      <c r="U5" s="3"/>
      <c r="V5" s="101" t="s">
        <v>90</v>
      </c>
      <c r="W5" s="101"/>
      <c r="X5" s="101"/>
      <c r="Y5" s="101"/>
      <c r="Z5" s="101"/>
      <c r="AA5" s="101"/>
      <c r="AB5" s="101"/>
      <c r="AC5" s="101"/>
      <c r="AD5" s="101"/>
      <c r="AE5" s="101"/>
      <c r="AF5" s="101"/>
      <c r="AG5" s="101"/>
      <c r="AH5" s="101"/>
      <c r="AI5" s="101"/>
      <c r="AJ5" s="101"/>
      <c r="AK5" s="101"/>
      <c r="AL5" s="101"/>
      <c r="AM5" s="101"/>
      <c r="AP5" s="27"/>
      <c r="AQ5" s="27"/>
      <c r="AR5" s="27"/>
      <c r="AS5" s="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row>
    <row r="6" spans="1:73" s="74" customFormat="1" ht="3.6" customHeight="1" x14ac:dyDescent="0.45">
      <c r="B6" s="126"/>
      <c r="C6" s="126"/>
      <c r="D6" s="126"/>
      <c r="E6" s="126"/>
      <c r="F6" s="126"/>
      <c r="G6" s="126"/>
      <c r="H6" s="126"/>
      <c r="I6" s="126"/>
      <c r="J6" s="126"/>
      <c r="K6" s="126"/>
      <c r="L6" s="126"/>
      <c r="M6" s="126"/>
      <c r="N6" s="126"/>
      <c r="O6" s="126"/>
      <c r="P6" s="126"/>
      <c r="Q6" s="126"/>
      <c r="R6" s="126"/>
      <c r="S6" s="126"/>
      <c r="T6" s="126"/>
      <c r="U6" s="73"/>
      <c r="V6" s="126"/>
      <c r="W6" s="126"/>
      <c r="X6" s="126"/>
      <c r="Y6" s="126"/>
      <c r="Z6" s="126"/>
      <c r="AA6" s="126"/>
      <c r="AB6" s="126"/>
      <c r="AC6" s="126"/>
      <c r="AD6" s="126"/>
      <c r="AE6" s="73"/>
      <c r="AF6" s="73"/>
      <c r="AG6" s="73"/>
      <c r="AH6" s="73"/>
      <c r="AI6" s="73"/>
      <c r="AJ6" s="73"/>
      <c r="AK6" s="73"/>
      <c r="AL6" s="73"/>
      <c r="AM6" s="73"/>
      <c r="AP6" s="72"/>
      <c r="AQ6" s="72"/>
      <c r="AR6" s="72"/>
      <c r="AS6" s="73"/>
      <c r="AT6" s="72"/>
      <c r="AU6" s="72"/>
      <c r="AV6" s="72"/>
      <c r="AW6" s="72"/>
      <c r="AX6" s="72"/>
      <c r="AY6" s="72"/>
      <c r="AZ6" s="72"/>
      <c r="BA6" s="72"/>
      <c r="BB6" s="72"/>
    </row>
    <row r="7" spans="1:73" ht="16.2" customHeight="1" x14ac:dyDescent="0.45">
      <c r="B7" s="2" t="s">
        <v>133</v>
      </c>
      <c r="C7" s="3"/>
      <c r="D7" s="3"/>
      <c r="E7" s="3"/>
      <c r="F7" s="3"/>
      <c r="G7" s="3"/>
      <c r="H7" s="3"/>
      <c r="I7" s="3"/>
      <c r="J7" s="3"/>
      <c r="K7" s="3"/>
      <c r="L7" s="3"/>
      <c r="M7" s="3"/>
      <c r="N7" s="169" t="s">
        <v>135</v>
      </c>
      <c r="O7" s="169"/>
      <c r="P7" s="169"/>
      <c r="Q7" s="169"/>
      <c r="R7" s="169"/>
      <c r="S7" s="169"/>
      <c r="T7" s="169"/>
      <c r="U7" s="169"/>
      <c r="V7" s="168"/>
      <c r="W7" s="168"/>
      <c r="X7" s="168"/>
      <c r="Y7" s="168"/>
      <c r="Z7" s="168"/>
      <c r="AA7" s="168"/>
      <c r="AB7" s="168"/>
      <c r="AC7" s="168"/>
      <c r="AD7" s="168"/>
      <c r="AE7" s="3"/>
      <c r="AF7" s="3"/>
      <c r="AG7" s="3"/>
      <c r="AH7" s="3"/>
      <c r="AI7" s="3"/>
      <c r="AJ7" s="3"/>
      <c r="AK7" s="3"/>
      <c r="AL7" s="3"/>
      <c r="AM7" s="3"/>
      <c r="AQ7" s="27"/>
      <c r="AR7" s="27"/>
      <c r="AS7" s="27"/>
      <c r="AT7" s="27"/>
      <c r="AU7" s="27"/>
      <c r="AV7" s="27"/>
      <c r="AW7" s="27"/>
      <c r="AX7" s="27"/>
      <c r="AY7" s="27"/>
      <c r="AZ7" s="27"/>
      <c r="BA7" s="6"/>
      <c r="BB7" s="6"/>
      <c r="BC7" s="6"/>
      <c r="BD7" s="6"/>
      <c r="BE7" s="6"/>
      <c r="BF7" s="6"/>
      <c r="BG7" s="6"/>
      <c r="BH7" s="6"/>
      <c r="BI7" s="6"/>
      <c r="BJ7" s="6"/>
      <c r="BK7" s="6"/>
      <c r="BL7" s="6"/>
      <c r="BM7" s="6"/>
      <c r="BN7" s="6"/>
      <c r="BO7" s="6"/>
      <c r="BP7" s="6"/>
      <c r="BQ7" s="6"/>
      <c r="BR7" s="6"/>
    </row>
    <row r="8" spans="1:73" ht="84" customHeight="1" x14ac:dyDescent="0.45">
      <c r="B8" s="3"/>
      <c r="C8" s="170" t="s">
        <v>136</v>
      </c>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Q8" s="27"/>
      <c r="AR8" s="27"/>
      <c r="AS8" s="27"/>
      <c r="AT8" s="27"/>
      <c r="AU8" s="27"/>
      <c r="AV8" s="27"/>
      <c r="AW8" s="27"/>
      <c r="AX8" s="27"/>
      <c r="AY8" s="27"/>
      <c r="AZ8" s="27"/>
      <c r="BA8" s="6"/>
      <c r="BB8" s="6"/>
      <c r="BC8" s="6"/>
      <c r="BD8" s="6"/>
      <c r="BE8" s="6"/>
      <c r="BF8" s="6"/>
      <c r="BG8" s="6"/>
      <c r="BH8" s="6"/>
      <c r="BI8" s="6"/>
      <c r="BJ8" s="6"/>
      <c r="BK8" s="6"/>
      <c r="BL8" s="6"/>
      <c r="BM8" s="6"/>
      <c r="BN8" s="6"/>
      <c r="BO8" s="6"/>
      <c r="BP8" s="6"/>
      <c r="BQ8" s="6"/>
      <c r="BR8" s="6"/>
    </row>
    <row r="9" spans="1:73" ht="11.4" customHeight="1" x14ac:dyDescent="0.45">
      <c r="AQ9" s="21"/>
      <c r="AR9" s="21"/>
      <c r="AS9" s="28"/>
      <c r="AT9" s="29"/>
      <c r="AU9" s="29"/>
      <c r="AV9" s="29"/>
      <c r="AW9" s="29"/>
      <c r="AX9" s="29"/>
      <c r="AY9" s="29"/>
      <c r="AZ9" s="29"/>
      <c r="BA9" s="5"/>
      <c r="BB9" s="5"/>
      <c r="BC9" s="5"/>
      <c r="BD9" s="5"/>
      <c r="BE9" s="5"/>
      <c r="BF9" s="5"/>
      <c r="BG9" s="5"/>
      <c r="BH9" s="5"/>
      <c r="BI9" s="5"/>
      <c r="BJ9" s="5"/>
      <c r="BK9" s="5"/>
      <c r="BL9" s="5"/>
      <c r="BM9" s="5"/>
      <c r="BN9" s="5"/>
      <c r="BO9" s="5"/>
      <c r="BP9" s="5"/>
      <c r="BQ9" s="5"/>
      <c r="BR9" s="9"/>
    </row>
    <row r="10" spans="1:73" ht="31.8" customHeight="1" x14ac:dyDescent="0.45">
      <c r="B10" s="119"/>
      <c r="C10" s="119"/>
      <c r="D10" s="119" t="s">
        <v>1</v>
      </c>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t="s">
        <v>59</v>
      </c>
      <c r="AC10" s="119"/>
      <c r="AD10" s="119" t="s">
        <v>58</v>
      </c>
      <c r="AE10" s="119"/>
      <c r="AF10" s="119"/>
      <c r="AG10" s="64" t="s">
        <v>95</v>
      </c>
      <c r="AH10" s="120" t="s">
        <v>98</v>
      </c>
      <c r="AI10" s="121"/>
      <c r="AJ10" s="121"/>
      <c r="AK10" s="121"/>
      <c r="AL10" s="121"/>
      <c r="AM10" s="121"/>
      <c r="AP10" s="52" t="s">
        <v>87</v>
      </c>
      <c r="AQ10" s="27"/>
      <c r="AR10" s="29"/>
      <c r="AS10" s="29"/>
      <c r="AT10" s="29"/>
      <c r="AU10" s="29"/>
      <c r="AV10" s="29"/>
      <c r="AW10" s="27"/>
      <c r="AX10" s="27"/>
      <c r="AY10" s="27"/>
      <c r="AZ10" s="27"/>
      <c r="BA10" s="6"/>
      <c r="BB10" s="6"/>
      <c r="BC10" s="6"/>
      <c r="BD10" s="6"/>
      <c r="BE10" s="6"/>
      <c r="BF10" s="6"/>
      <c r="BG10" s="6"/>
      <c r="BH10" s="6"/>
      <c r="BI10" s="6"/>
      <c r="BJ10" s="6"/>
      <c r="BK10" s="6"/>
      <c r="BL10" s="6"/>
      <c r="BM10" s="6"/>
      <c r="BN10" s="6"/>
      <c r="BO10" s="6"/>
      <c r="BP10" s="6"/>
      <c r="BQ10" s="6"/>
      <c r="BR10" s="6"/>
    </row>
    <row r="11" spans="1:73" ht="15" customHeight="1" x14ac:dyDescent="0.45">
      <c r="B11" s="167" t="s">
        <v>33</v>
      </c>
      <c r="C11" s="11">
        <v>1</v>
      </c>
      <c r="D11" s="92" t="s">
        <v>23</v>
      </c>
      <c r="E11" s="92"/>
      <c r="F11" s="92"/>
      <c r="G11" s="92"/>
      <c r="H11" s="92"/>
      <c r="I11" s="92"/>
      <c r="J11" s="92"/>
      <c r="K11" s="92"/>
      <c r="L11" s="92"/>
      <c r="M11" s="92"/>
      <c r="N11" s="92"/>
      <c r="O11" s="92"/>
      <c r="P11" s="92"/>
      <c r="Q11" s="92"/>
      <c r="R11" s="92"/>
      <c r="S11" s="92"/>
      <c r="T11" s="92"/>
      <c r="U11" s="92"/>
      <c r="V11" s="92"/>
      <c r="W11" s="92"/>
      <c r="X11" s="92"/>
      <c r="Y11" s="92"/>
      <c r="Z11" s="92"/>
      <c r="AA11" s="92"/>
      <c r="AB11" s="142">
        <v>4</v>
      </c>
      <c r="AC11" s="143"/>
      <c r="AD11" s="122" t="s">
        <v>54</v>
      </c>
      <c r="AE11" s="122"/>
      <c r="AF11" s="122"/>
      <c r="AG11" s="69"/>
      <c r="AH11" s="102" t="s">
        <v>97</v>
      </c>
      <c r="AI11" s="103"/>
      <c r="AJ11" s="103"/>
      <c r="AK11" s="103"/>
      <c r="AL11" s="103"/>
      <c r="AM11" s="104"/>
      <c r="AP11" s="24">
        <f>IF(AG11="〇",4,0)</f>
        <v>0</v>
      </c>
      <c r="AQ11" s="24"/>
      <c r="AR11" s="81" t="s">
        <v>117</v>
      </c>
      <c r="AS11" s="81" t="s">
        <v>118</v>
      </c>
      <c r="AT11" s="25"/>
      <c r="AU11" s="25"/>
      <c r="AV11" s="25"/>
      <c r="AW11" s="25"/>
      <c r="BB11" s="6"/>
      <c r="BC11" s="6"/>
      <c r="BD11" s="6"/>
      <c r="BE11" s="6"/>
      <c r="BF11" s="6"/>
      <c r="BG11" s="6"/>
      <c r="BH11" s="6"/>
      <c r="BI11" s="6"/>
      <c r="BJ11" s="6"/>
      <c r="BK11" s="6"/>
      <c r="BL11" s="6"/>
      <c r="BM11" s="6"/>
      <c r="BN11" s="6"/>
      <c r="BO11" s="6"/>
      <c r="BP11" s="6"/>
      <c r="BQ11" s="6"/>
      <c r="BR11" s="6"/>
    </row>
    <row r="12" spans="1:73" ht="18" customHeight="1" x14ac:dyDescent="0.45">
      <c r="B12" s="86"/>
      <c r="C12" s="12">
        <v>2</v>
      </c>
      <c r="D12" s="84" t="s">
        <v>24</v>
      </c>
      <c r="E12" s="84"/>
      <c r="F12" s="84"/>
      <c r="G12" s="84"/>
      <c r="H12" s="84"/>
      <c r="I12" s="84"/>
      <c r="J12" s="84"/>
      <c r="K12" s="84"/>
      <c r="L12" s="84"/>
      <c r="M12" s="84"/>
      <c r="N12" s="84"/>
      <c r="O12" s="84"/>
      <c r="P12" s="84"/>
      <c r="Q12" s="84"/>
      <c r="R12" s="84"/>
      <c r="S12" s="84"/>
      <c r="T12" s="84"/>
      <c r="U12" s="84"/>
      <c r="V12" s="84"/>
      <c r="W12" s="84"/>
      <c r="X12" s="84"/>
      <c r="Y12" s="84"/>
      <c r="Z12" s="84"/>
      <c r="AA12" s="84"/>
      <c r="AB12" s="139">
        <v>4</v>
      </c>
      <c r="AC12" s="141"/>
      <c r="AD12" s="123"/>
      <c r="AE12" s="123"/>
      <c r="AF12" s="123"/>
      <c r="AG12" s="69"/>
      <c r="AH12" s="107" t="s">
        <v>99</v>
      </c>
      <c r="AI12" s="108"/>
      <c r="AJ12" s="108"/>
      <c r="AK12" s="108"/>
      <c r="AL12" s="108"/>
      <c r="AM12" s="109"/>
      <c r="AP12" s="24">
        <f>IF(AG12&lt;&gt;"〇", 0, IF(AG11="〇", 0, 4))</f>
        <v>0</v>
      </c>
      <c r="AQ12" s="24"/>
      <c r="AR12" s="81"/>
      <c r="AS12" s="81" t="s">
        <v>119</v>
      </c>
      <c r="AT12" s="25"/>
      <c r="AU12" s="25"/>
      <c r="AV12" s="25"/>
      <c r="AW12" s="25"/>
      <c r="BB12" s="6"/>
      <c r="BC12" s="6"/>
      <c r="BD12" s="6"/>
      <c r="BE12" s="6"/>
      <c r="BF12" s="6"/>
      <c r="BG12" s="6"/>
      <c r="BH12" s="6"/>
      <c r="BI12" s="6"/>
      <c r="BJ12" s="6"/>
      <c r="BK12" s="6"/>
      <c r="BL12" s="6"/>
      <c r="BM12" s="6"/>
      <c r="BN12" s="6"/>
      <c r="BO12" s="6"/>
      <c r="BP12" s="6"/>
      <c r="BQ12" s="6"/>
      <c r="BR12" s="6"/>
    </row>
    <row r="13" spans="1:73" x14ac:dyDescent="0.45">
      <c r="B13" s="86"/>
      <c r="C13" s="12">
        <v>3</v>
      </c>
      <c r="D13" s="84" t="s">
        <v>25</v>
      </c>
      <c r="E13" s="84"/>
      <c r="F13" s="84"/>
      <c r="G13" s="84"/>
      <c r="H13" s="84"/>
      <c r="I13" s="84"/>
      <c r="J13" s="84"/>
      <c r="K13" s="84"/>
      <c r="L13" s="84"/>
      <c r="M13" s="84"/>
      <c r="N13" s="84"/>
      <c r="O13" s="84"/>
      <c r="P13" s="84"/>
      <c r="Q13" s="84"/>
      <c r="R13" s="84"/>
      <c r="S13" s="84"/>
      <c r="T13" s="84"/>
      <c r="U13" s="84"/>
      <c r="V13" s="84"/>
      <c r="W13" s="84"/>
      <c r="X13" s="84"/>
      <c r="Y13" s="84"/>
      <c r="Z13" s="84"/>
      <c r="AA13" s="84"/>
      <c r="AB13" s="139">
        <v>2</v>
      </c>
      <c r="AC13" s="141"/>
      <c r="AD13" s="123"/>
      <c r="AE13" s="123"/>
      <c r="AF13" s="123"/>
      <c r="AG13" s="69"/>
      <c r="AH13" s="110"/>
      <c r="AI13" s="111"/>
      <c r="AJ13" s="111"/>
      <c r="AK13" s="111"/>
      <c r="AL13" s="111"/>
      <c r="AM13" s="112"/>
      <c r="AP13" s="24">
        <f>IF(AG13&lt;&gt;"〇", 0, IF(OR(AG11="〇", AG12="〇"), 0, 2))</f>
        <v>0</v>
      </c>
      <c r="AQ13" s="24"/>
      <c r="AR13" s="81" t="s">
        <v>120</v>
      </c>
      <c r="AS13" s="81" t="s">
        <v>125</v>
      </c>
      <c r="AT13" s="25"/>
      <c r="AU13" s="25"/>
      <c r="AV13" s="25"/>
      <c r="AW13" s="25"/>
      <c r="BB13" s="6"/>
      <c r="BC13" s="6"/>
      <c r="BD13" s="6"/>
      <c r="BE13" s="6"/>
      <c r="BF13" s="6"/>
      <c r="BG13" s="6"/>
      <c r="BH13" s="6"/>
      <c r="BI13" s="6"/>
      <c r="BJ13" s="6"/>
      <c r="BK13" s="6"/>
      <c r="BL13" s="6"/>
      <c r="BM13" s="6"/>
      <c r="BN13" s="6"/>
      <c r="BO13" s="6"/>
      <c r="BP13" s="6"/>
      <c r="BQ13" s="6"/>
      <c r="BR13" s="6"/>
    </row>
    <row r="14" spans="1:73" ht="15" customHeight="1" x14ac:dyDescent="0.45">
      <c r="B14" s="86"/>
      <c r="C14" s="12">
        <v>4</v>
      </c>
      <c r="D14" s="88" t="s">
        <v>26</v>
      </c>
      <c r="E14" s="88"/>
      <c r="F14" s="88"/>
      <c r="G14" s="88"/>
      <c r="H14" s="88"/>
      <c r="I14" s="88"/>
      <c r="J14" s="88"/>
      <c r="K14" s="88"/>
      <c r="L14" s="88"/>
      <c r="M14" s="88"/>
      <c r="N14" s="88"/>
      <c r="O14" s="88"/>
      <c r="P14" s="88"/>
      <c r="Q14" s="88"/>
      <c r="R14" s="88"/>
      <c r="S14" s="88"/>
      <c r="T14" s="88"/>
      <c r="U14" s="88"/>
      <c r="V14" s="88"/>
      <c r="W14" s="88"/>
      <c r="X14" s="88"/>
      <c r="Y14" s="88"/>
      <c r="Z14" s="88"/>
      <c r="AA14" s="88"/>
      <c r="AB14" s="139">
        <v>2</v>
      </c>
      <c r="AC14" s="141"/>
      <c r="AD14" s="123" t="s">
        <v>54</v>
      </c>
      <c r="AE14" s="123"/>
      <c r="AF14" s="123"/>
      <c r="AG14" s="69"/>
      <c r="AH14" s="107" t="s">
        <v>100</v>
      </c>
      <c r="AI14" s="108"/>
      <c r="AJ14" s="108"/>
      <c r="AK14" s="108"/>
      <c r="AL14" s="108"/>
      <c r="AM14" s="109"/>
      <c r="AP14" s="24">
        <f>IF(AG14="〇",2,0)</f>
        <v>0</v>
      </c>
      <c r="AQ14" s="24"/>
      <c r="AR14" s="81"/>
      <c r="AS14" s="81" t="s">
        <v>127</v>
      </c>
      <c r="AT14" s="25"/>
      <c r="AU14" s="25"/>
      <c r="AV14" s="25"/>
      <c r="AW14" s="25"/>
      <c r="BB14" s="6"/>
      <c r="BC14" s="6"/>
      <c r="BD14" s="6"/>
      <c r="BE14" s="6"/>
      <c r="BF14" s="6"/>
      <c r="BG14" s="6"/>
      <c r="BH14" s="6"/>
      <c r="BI14" s="6"/>
      <c r="BJ14" s="6"/>
      <c r="BK14" s="6"/>
      <c r="BL14" s="6"/>
      <c r="BM14" s="6"/>
      <c r="BN14" s="6"/>
      <c r="BO14" s="6"/>
      <c r="BP14" s="6"/>
      <c r="BQ14" s="6"/>
      <c r="BR14" s="6"/>
    </row>
    <row r="15" spans="1:73" x14ac:dyDescent="0.45">
      <c r="B15" s="86"/>
      <c r="C15" s="12">
        <v>5</v>
      </c>
      <c r="D15" s="88" t="s">
        <v>27</v>
      </c>
      <c r="E15" s="88"/>
      <c r="F15" s="88"/>
      <c r="G15" s="88"/>
      <c r="H15" s="88"/>
      <c r="I15" s="88"/>
      <c r="J15" s="88"/>
      <c r="K15" s="88"/>
      <c r="L15" s="88"/>
      <c r="M15" s="88"/>
      <c r="N15" s="88"/>
      <c r="O15" s="88"/>
      <c r="P15" s="88"/>
      <c r="Q15" s="88"/>
      <c r="R15" s="88"/>
      <c r="S15" s="88"/>
      <c r="T15" s="88"/>
      <c r="U15" s="88"/>
      <c r="V15" s="88"/>
      <c r="W15" s="88"/>
      <c r="X15" s="88"/>
      <c r="Y15" s="88"/>
      <c r="Z15" s="88"/>
      <c r="AA15" s="88"/>
      <c r="AB15" s="139">
        <v>1</v>
      </c>
      <c r="AC15" s="141"/>
      <c r="AD15" s="123"/>
      <c r="AE15" s="123"/>
      <c r="AF15" s="123"/>
      <c r="AG15" s="69"/>
      <c r="AH15" s="110"/>
      <c r="AI15" s="111"/>
      <c r="AJ15" s="111"/>
      <c r="AK15" s="111"/>
      <c r="AL15" s="111"/>
      <c r="AM15" s="112"/>
      <c r="AP15" s="24">
        <f>IF(AG15&lt;&gt;"〇", 0, IF(AG14="〇", 0, 2))</f>
        <v>0</v>
      </c>
      <c r="AQ15" s="24"/>
      <c r="AR15" s="81" t="s">
        <v>121</v>
      </c>
      <c r="AS15" s="81" t="s">
        <v>122</v>
      </c>
      <c r="AT15" s="25"/>
      <c r="AU15" s="25"/>
      <c r="AV15" s="25"/>
      <c r="AW15" s="25"/>
      <c r="BB15" s="6"/>
      <c r="BC15" s="6"/>
      <c r="BD15" s="6"/>
      <c r="BE15" s="6"/>
      <c r="BF15" s="6"/>
      <c r="BG15" s="6"/>
      <c r="BH15" s="6"/>
      <c r="BI15" s="6"/>
      <c r="BJ15" s="6"/>
      <c r="BK15" s="6"/>
      <c r="BL15" s="6"/>
      <c r="BM15" s="6"/>
      <c r="BN15" s="6"/>
      <c r="BO15" s="6"/>
      <c r="BP15" s="6"/>
      <c r="BQ15" s="6"/>
      <c r="BR15" s="6"/>
    </row>
    <row r="16" spans="1:73" ht="15" customHeight="1" x14ac:dyDescent="0.45">
      <c r="B16" s="86"/>
      <c r="C16" s="12">
        <v>6</v>
      </c>
      <c r="D16" s="89" t="s">
        <v>31</v>
      </c>
      <c r="E16" s="89"/>
      <c r="F16" s="89"/>
      <c r="G16" s="89"/>
      <c r="H16" s="89"/>
      <c r="I16" s="89"/>
      <c r="J16" s="89"/>
      <c r="K16" s="89"/>
      <c r="L16" s="89"/>
      <c r="M16" s="89"/>
      <c r="N16" s="89"/>
      <c r="O16" s="89"/>
      <c r="P16" s="89"/>
      <c r="Q16" s="89"/>
      <c r="R16" s="89"/>
      <c r="S16" s="89"/>
      <c r="T16" s="89"/>
      <c r="U16" s="89"/>
      <c r="V16" s="89"/>
      <c r="W16" s="89"/>
      <c r="X16" s="89"/>
      <c r="Y16" s="89"/>
      <c r="Z16" s="89"/>
      <c r="AA16" s="89"/>
      <c r="AB16" s="139">
        <v>1</v>
      </c>
      <c r="AC16" s="140"/>
      <c r="AD16" s="65"/>
      <c r="AE16" s="163"/>
      <c r="AF16" s="164"/>
      <c r="AG16" s="69" t="s">
        <v>5</v>
      </c>
      <c r="AH16" s="102" t="s">
        <v>101</v>
      </c>
      <c r="AI16" s="103"/>
      <c r="AJ16" s="103"/>
      <c r="AK16" s="103"/>
      <c r="AL16" s="103"/>
      <c r="AM16" s="104"/>
      <c r="AP16" s="24">
        <f t="shared" ref="AP16:AP18" si="0">IF(AG16="〇",1,0)</f>
        <v>1</v>
      </c>
      <c r="AQ16" s="24"/>
      <c r="AR16" s="81"/>
      <c r="AS16" s="81" t="s">
        <v>124</v>
      </c>
      <c r="AT16" s="25"/>
      <c r="AU16" s="25"/>
      <c r="AV16" s="25"/>
      <c r="AW16" s="25"/>
      <c r="BB16" s="6"/>
      <c r="BC16" s="6"/>
      <c r="BD16" s="6"/>
      <c r="BE16" s="6"/>
      <c r="BF16" s="6"/>
      <c r="BG16" s="6"/>
      <c r="BH16" s="6"/>
      <c r="BI16" s="6"/>
      <c r="BJ16" s="6"/>
      <c r="BK16" s="6"/>
      <c r="BL16" s="6"/>
      <c r="BM16" s="6"/>
      <c r="BN16" s="6"/>
      <c r="BO16" s="6"/>
      <c r="BP16" s="6"/>
      <c r="BQ16" s="6"/>
      <c r="BR16" s="6"/>
    </row>
    <row r="17" spans="2:70" x14ac:dyDescent="0.45">
      <c r="B17" s="86"/>
      <c r="C17" s="12">
        <v>7</v>
      </c>
      <c r="D17" s="89" t="s">
        <v>32</v>
      </c>
      <c r="E17" s="89"/>
      <c r="F17" s="89"/>
      <c r="G17" s="89"/>
      <c r="H17" s="89"/>
      <c r="I17" s="89"/>
      <c r="J17" s="89"/>
      <c r="K17" s="89"/>
      <c r="L17" s="89"/>
      <c r="M17" s="89"/>
      <c r="N17" s="89"/>
      <c r="O17" s="89"/>
      <c r="P17" s="89"/>
      <c r="Q17" s="89"/>
      <c r="R17" s="89"/>
      <c r="S17" s="89"/>
      <c r="T17" s="89"/>
      <c r="U17" s="89"/>
      <c r="V17" s="89"/>
      <c r="W17" s="89"/>
      <c r="X17" s="89"/>
      <c r="Y17" s="89"/>
      <c r="Z17" s="89"/>
      <c r="AA17" s="89"/>
      <c r="AB17" s="139">
        <v>1</v>
      </c>
      <c r="AC17" s="140"/>
      <c r="AD17" s="66"/>
      <c r="AE17" s="159"/>
      <c r="AF17" s="160"/>
      <c r="AG17" s="69"/>
      <c r="AH17" s="102" t="s">
        <v>102</v>
      </c>
      <c r="AI17" s="103"/>
      <c r="AJ17" s="103"/>
      <c r="AK17" s="103"/>
      <c r="AL17" s="103"/>
      <c r="AM17" s="104"/>
      <c r="AP17" s="24">
        <f t="shared" si="0"/>
        <v>0</v>
      </c>
      <c r="AQ17" s="24"/>
      <c r="AR17" s="81" t="s">
        <v>95</v>
      </c>
      <c r="AS17" s="81" t="s">
        <v>96</v>
      </c>
      <c r="AT17" s="25"/>
      <c r="AU17" s="25"/>
      <c r="AV17" s="25"/>
      <c r="AW17" s="25"/>
      <c r="BB17" s="6"/>
      <c r="BC17" s="6"/>
      <c r="BD17" s="6"/>
      <c r="BE17" s="6"/>
      <c r="BF17" s="6"/>
      <c r="BG17" s="6"/>
      <c r="BH17" s="6"/>
      <c r="BI17" s="6"/>
      <c r="BJ17" s="6"/>
      <c r="BK17" s="6"/>
      <c r="BL17" s="6"/>
      <c r="BM17" s="6"/>
      <c r="BN17" s="6"/>
      <c r="BO17" s="6"/>
      <c r="BP17" s="6"/>
      <c r="BQ17" s="6"/>
      <c r="BR17" s="6"/>
    </row>
    <row r="18" spans="2:70" x14ac:dyDescent="0.45">
      <c r="B18" s="86"/>
      <c r="C18" s="12">
        <v>8</v>
      </c>
      <c r="D18" s="88" t="s">
        <v>17</v>
      </c>
      <c r="E18" s="88"/>
      <c r="F18" s="88"/>
      <c r="G18" s="88"/>
      <c r="H18" s="88"/>
      <c r="I18" s="88"/>
      <c r="J18" s="88"/>
      <c r="K18" s="88"/>
      <c r="L18" s="88"/>
      <c r="M18" s="88"/>
      <c r="N18" s="88"/>
      <c r="O18" s="88"/>
      <c r="P18" s="88"/>
      <c r="Q18" s="88"/>
      <c r="R18" s="88"/>
      <c r="S18" s="88"/>
      <c r="T18" s="88"/>
      <c r="U18" s="88"/>
      <c r="V18" s="88"/>
      <c r="W18" s="88"/>
      <c r="X18" s="88"/>
      <c r="Y18" s="88"/>
      <c r="Z18" s="88"/>
      <c r="AA18" s="88"/>
      <c r="AB18" s="139">
        <v>1</v>
      </c>
      <c r="AC18" s="140"/>
      <c r="AD18" s="66"/>
      <c r="AE18" s="159"/>
      <c r="AF18" s="160"/>
      <c r="AG18" s="69" t="s">
        <v>94</v>
      </c>
      <c r="AH18" s="102" t="s">
        <v>103</v>
      </c>
      <c r="AI18" s="103"/>
      <c r="AJ18" s="103"/>
      <c r="AK18" s="103"/>
      <c r="AL18" s="103"/>
      <c r="AM18" s="104"/>
      <c r="AP18" s="24">
        <f t="shared" si="0"/>
        <v>1</v>
      </c>
      <c r="AQ18" s="24"/>
      <c r="AR18" s="81"/>
      <c r="AS18" s="81" t="s">
        <v>134</v>
      </c>
      <c r="AT18" s="25"/>
      <c r="AU18" s="25"/>
      <c r="AV18" s="25"/>
      <c r="AW18" s="25"/>
      <c r="BB18" s="6"/>
      <c r="BC18" s="6"/>
      <c r="BD18" s="6"/>
      <c r="BE18" s="6"/>
      <c r="BF18" s="6"/>
      <c r="BG18" s="6"/>
      <c r="BH18" s="6"/>
      <c r="BI18" s="6"/>
      <c r="BJ18" s="6"/>
      <c r="BK18" s="6"/>
      <c r="BL18" s="6"/>
      <c r="BM18" s="6"/>
      <c r="BN18" s="6"/>
      <c r="BO18" s="6"/>
      <c r="BP18" s="6"/>
      <c r="BQ18" s="6"/>
      <c r="BR18" s="6"/>
    </row>
    <row r="19" spans="2:70" ht="18" customHeight="1" x14ac:dyDescent="0.45">
      <c r="B19" s="85" t="s">
        <v>38</v>
      </c>
      <c r="C19" s="13">
        <v>9</v>
      </c>
      <c r="D19" s="83" t="s">
        <v>28</v>
      </c>
      <c r="E19" s="83"/>
      <c r="F19" s="83"/>
      <c r="G19" s="83"/>
      <c r="H19" s="83"/>
      <c r="I19" s="83"/>
      <c r="J19" s="83"/>
      <c r="K19" s="83"/>
      <c r="L19" s="83"/>
      <c r="M19" s="83"/>
      <c r="N19" s="83"/>
      <c r="O19" s="83"/>
      <c r="P19" s="83"/>
      <c r="Q19" s="83"/>
      <c r="R19" s="83"/>
      <c r="S19" s="83"/>
      <c r="T19" s="83"/>
      <c r="U19" s="83"/>
      <c r="V19" s="83"/>
      <c r="W19" s="83"/>
      <c r="X19" s="83"/>
      <c r="Y19" s="83"/>
      <c r="Z19" s="83"/>
      <c r="AA19" s="83"/>
      <c r="AB19" s="136">
        <v>2</v>
      </c>
      <c r="AC19" s="137"/>
      <c r="AD19" s="66"/>
      <c r="AE19" s="159"/>
      <c r="AF19" s="160"/>
      <c r="AG19" s="69"/>
      <c r="AH19" s="107" t="s">
        <v>104</v>
      </c>
      <c r="AI19" s="108"/>
      <c r="AJ19" s="108"/>
      <c r="AK19" s="108"/>
      <c r="AL19" s="108"/>
      <c r="AM19" s="109"/>
      <c r="AP19" s="24">
        <f>IF(AG19="〇",2,0)</f>
        <v>0</v>
      </c>
      <c r="AQ19" s="24"/>
      <c r="AR19" s="81"/>
      <c r="AS19" s="81"/>
      <c r="AT19" s="25"/>
      <c r="AU19" s="25"/>
      <c r="AV19" s="25"/>
      <c r="AW19" s="25"/>
      <c r="BB19" s="6"/>
      <c r="BC19" s="6"/>
      <c r="BD19" s="6"/>
      <c r="BE19" s="6"/>
      <c r="BF19" s="6"/>
      <c r="BG19" s="6"/>
      <c r="BH19" s="6"/>
      <c r="BI19" s="6"/>
      <c r="BJ19" s="6"/>
      <c r="BK19" s="6"/>
      <c r="BL19" s="6"/>
      <c r="BM19" s="6"/>
      <c r="BN19" s="6"/>
      <c r="BO19" s="6"/>
      <c r="BP19" s="6"/>
      <c r="BQ19" s="6"/>
      <c r="BR19" s="6"/>
    </row>
    <row r="20" spans="2:70" ht="18" customHeight="1" x14ac:dyDescent="0.45">
      <c r="B20" s="85"/>
      <c r="C20" s="13">
        <v>10</v>
      </c>
      <c r="D20" s="83" t="s">
        <v>29</v>
      </c>
      <c r="E20" s="83"/>
      <c r="F20" s="83"/>
      <c r="G20" s="83"/>
      <c r="H20" s="83"/>
      <c r="I20" s="83"/>
      <c r="J20" s="83"/>
      <c r="K20" s="83"/>
      <c r="L20" s="83"/>
      <c r="M20" s="83"/>
      <c r="N20" s="83"/>
      <c r="O20" s="83"/>
      <c r="P20" s="83"/>
      <c r="Q20" s="83"/>
      <c r="R20" s="83"/>
      <c r="S20" s="83"/>
      <c r="T20" s="83"/>
      <c r="U20" s="83"/>
      <c r="V20" s="83"/>
      <c r="W20" s="83"/>
      <c r="X20" s="83"/>
      <c r="Y20" s="83"/>
      <c r="Z20" s="83"/>
      <c r="AA20" s="83"/>
      <c r="AB20" s="136">
        <v>2</v>
      </c>
      <c r="AC20" s="137"/>
      <c r="AD20" s="67"/>
      <c r="AE20" s="161"/>
      <c r="AF20" s="162"/>
      <c r="AG20" s="69"/>
      <c r="AH20" s="113"/>
      <c r="AI20" s="114"/>
      <c r="AJ20" s="114"/>
      <c r="AK20" s="114"/>
      <c r="AL20" s="114"/>
      <c r="AM20" s="115"/>
      <c r="AP20" s="24">
        <f>IF(AG20="〇",2,0)</f>
        <v>0</v>
      </c>
      <c r="AQ20" s="24"/>
      <c r="AR20" s="27"/>
      <c r="AS20" s="27"/>
      <c r="AT20" s="25"/>
      <c r="AU20" s="25"/>
      <c r="AV20" s="25"/>
      <c r="AW20" s="25"/>
      <c r="BB20" s="6"/>
      <c r="BC20" s="6"/>
      <c r="BD20" s="6"/>
      <c r="BE20" s="6"/>
      <c r="BF20" s="6"/>
      <c r="BG20" s="6"/>
      <c r="BH20" s="6"/>
      <c r="BI20" s="6"/>
      <c r="BJ20" s="6"/>
      <c r="BK20" s="6"/>
      <c r="BL20" s="6"/>
      <c r="BM20" s="6"/>
      <c r="BN20" s="6"/>
      <c r="BO20" s="6"/>
      <c r="BP20" s="6"/>
      <c r="BQ20" s="6"/>
      <c r="BR20" s="6"/>
    </row>
    <row r="21" spans="2:70" ht="19.8" customHeight="1" x14ac:dyDescent="0.45">
      <c r="B21" s="85"/>
      <c r="C21" s="13">
        <v>11</v>
      </c>
      <c r="D21" s="83" t="s">
        <v>30</v>
      </c>
      <c r="E21" s="83"/>
      <c r="F21" s="83"/>
      <c r="G21" s="83"/>
      <c r="H21" s="83"/>
      <c r="I21" s="83"/>
      <c r="J21" s="83"/>
      <c r="K21" s="83"/>
      <c r="L21" s="83"/>
      <c r="M21" s="83"/>
      <c r="N21" s="83"/>
      <c r="O21" s="83"/>
      <c r="P21" s="83"/>
      <c r="Q21" s="83"/>
      <c r="R21" s="83"/>
      <c r="S21" s="83"/>
      <c r="T21" s="83"/>
      <c r="U21" s="83"/>
      <c r="V21" s="83"/>
      <c r="W21" s="83"/>
      <c r="X21" s="83"/>
      <c r="Y21" s="83"/>
      <c r="Z21" s="83"/>
      <c r="AA21" s="83"/>
      <c r="AB21" s="136">
        <v>1</v>
      </c>
      <c r="AC21" s="138"/>
      <c r="AD21" s="124" t="s">
        <v>55</v>
      </c>
      <c r="AE21" s="124"/>
      <c r="AF21" s="124"/>
      <c r="AG21" s="69"/>
      <c r="AH21" s="110"/>
      <c r="AI21" s="111"/>
      <c r="AJ21" s="111"/>
      <c r="AK21" s="111"/>
      <c r="AL21" s="111"/>
      <c r="AM21" s="112"/>
      <c r="AP21" s="24">
        <f>IF(OR(AG19="〇", AG20="〇"), 0, IF(AG21="〇", 1, 0))</f>
        <v>0</v>
      </c>
      <c r="AQ21" s="24"/>
      <c r="AR21" s="27"/>
      <c r="AS21" s="27"/>
      <c r="AT21" s="25"/>
      <c r="AU21" s="25"/>
      <c r="AV21" s="25"/>
      <c r="AW21" s="25"/>
      <c r="BB21" s="6"/>
      <c r="BC21" s="6"/>
      <c r="BD21" s="6"/>
      <c r="BE21" s="6"/>
      <c r="BF21" s="6"/>
      <c r="BG21" s="6"/>
      <c r="BH21" s="6"/>
      <c r="BI21" s="6"/>
      <c r="BJ21" s="6"/>
      <c r="BK21" s="6"/>
      <c r="BL21" s="6"/>
      <c r="BM21" s="6"/>
      <c r="BN21" s="6"/>
      <c r="BO21" s="6"/>
      <c r="BP21" s="6"/>
      <c r="BQ21" s="6"/>
      <c r="BR21" s="6"/>
    </row>
    <row r="22" spans="2:70" ht="19.8" customHeight="1" x14ac:dyDescent="0.45">
      <c r="B22" s="86" t="s">
        <v>34</v>
      </c>
      <c r="C22" s="12">
        <v>12</v>
      </c>
      <c r="D22" s="84" t="s">
        <v>8</v>
      </c>
      <c r="E22" s="84"/>
      <c r="F22" s="84"/>
      <c r="G22" s="84"/>
      <c r="H22" s="84"/>
      <c r="I22" s="84"/>
      <c r="J22" s="84"/>
      <c r="K22" s="84"/>
      <c r="L22" s="84"/>
      <c r="M22" s="84"/>
      <c r="N22" s="84"/>
      <c r="O22" s="84"/>
      <c r="P22" s="84"/>
      <c r="Q22" s="84"/>
      <c r="R22" s="84"/>
      <c r="S22" s="84"/>
      <c r="T22" s="84"/>
      <c r="U22" s="84"/>
      <c r="V22" s="84"/>
      <c r="W22" s="84"/>
      <c r="X22" s="84"/>
      <c r="Y22" s="84"/>
      <c r="Z22" s="84"/>
      <c r="AA22" s="84"/>
      <c r="AB22" s="139">
        <v>1</v>
      </c>
      <c r="AC22" s="140"/>
      <c r="AD22" s="68"/>
      <c r="AE22" s="163"/>
      <c r="AF22" s="164"/>
      <c r="AG22" s="69"/>
      <c r="AH22" s="107" t="s">
        <v>105</v>
      </c>
      <c r="AI22" s="108"/>
      <c r="AJ22" s="108"/>
      <c r="AK22" s="108"/>
      <c r="AL22" s="108"/>
      <c r="AM22" s="109"/>
      <c r="AP22" s="24">
        <f t="shared" ref="AP22:AP27" si="1">IF(AG22="〇",1,0)</f>
        <v>0</v>
      </c>
      <c r="AQ22" s="24"/>
      <c r="AR22" s="27"/>
      <c r="AS22" s="27"/>
      <c r="AT22" s="25"/>
      <c r="AU22" s="25"/>
      <c r="AV22" s="25"/>
      <c r="AW22" s="25"/>
      <c r="BB22" s="6"/>
      <c r="BC22" s="6"/>
      <c r="BD22" s="6"/>
      <c r="BE22" s="6"/>
      <c r="BF22" s="6"/>
      <c r="BG22" s="6"/>
      <c r="BH22" s="6"/>
      <c r="BI22" s="6"/>
      <c r="BJ22" s="6"/>
      <c r="BK22" s="6"/>
      <c r="BL22" s="6"/>
      <c r="BM22" s="6"/>
      <c r="BN22" s="6"/>
      <c r="BO22" s="6"/>
      <c r="BP22" s="6"/>
      <c r="BQ22" s="6"/>
      <c r="BR22" s="6"/>
    </row>
    <row r="23" spans="2:70" ht="15" customHeight="1" x14ac:dyDescent="0.45">
      <c r="B23" s="86"/>
      <c r="C23" s="12">
        <v>13</v>
      </c>
      <c r="D23" s="84" t="s">
        <v>9</v>
      </c>
      <c r="E23" s="84"/>
      <c r="F23" s="84"/>
      <c r="G23" s="84"/>
      <c r="H23" s="84"/>
      <c r="I23" s="84"/>
      <c r="J23" s="84"/>
      <c r="K23" s="84"/>
      <c r="L23" s="84"/>
      <c r="M23" s="84"/>
      <c r="N23" s="84"/>
      <c r="O23" s="84"/>
      <c r="P23" s="84"/>
      <c r="Q23" s="84"/>
      <c r="R23" s="84"/>
      <c r="S23" s="84"/>
      <c r="T23" s="84"/>
      <c r="U23" s="84"/>
      <c r="V23" s="84"/>
      <c r="W23" s="84"/>
      <c r="X23" s="84"/>
      <c r="Y23" s="84"/>
      <c r="Z23" s="84"/>
      <c r="AA23" s="84"/>
      <c r="AB23" s="139">
        <v>1</v>
      </c>
      <c r="AC23" s="140"/>
      <c r="AD23" s="66"/>
      <c r="AE23" s="159"/>
      <c r="AF23" s="160"/>
      <c r="AG23" s="69" t="s">
        <v>94</v>
      </c>
      <c r="AH23" s="110"/>
      <c r="AI23" s="111"/>
      <c r="AJ23" s="111"/>
      <c r="AK23" s="111"/>
      <c r="AL23" s="111"/>
      <c r="AM23" s="112"/>
      <c r="AP23" s="24">
        <f t="shared" si="1"/>
        <v>1</v>
      </c>
      <c r="AQ23" s="24"/>
      <c r="AR23" s="27"/>
      <c r="AS23" s="27"/>
      <c r="AT23" s="25"/>
      <c r="AU23" s="25"/>
      <c r="AV23" s="25"/>
      <c r="AW23" s="25"/>
      <c r="BB23" s="6"/>
      <c r="BC23" s="6"/>
      <c r="BD23" s="6"/>
      <c r="BE23" s="6"/>
      <c r="BF23" s="6"/>
      <c r="BG23" s="6"/>
      <c r="BH23" s="6"/>
      <c r="BI23" s="6"/>
      <c r="BJ23" s="6"/>
      <c r="BK23" s="6"/>
      <c r="BL23" s="6"/>
      <c r="BM23" s="6"/>
      <c r="BN23" s="6"/>
      <c r="BO23" s="6"/>
      <c r="BP23" s="6"/>
      <c r="BQ23" s="6"/>
      <c r="BR23" s="6"/>
    </row>
    <row r="24" spans="2:70" ht="18" customHeight="1" x14ac:dyDescent="0.45">
      <c r="B24" s="85" t="s">
        <v>35</v>
      </c>
      <c r="C24" s="13">
        <v>14</v>
      </c>
      <c r="D24" s="87" t="s">
        <v>88</v>
      </c>
      <c r="E24" s="87"/>
      <c r="F24" s="87"/>
      <c r="G24" s="87"/>
      <c r="H24" s="87"/>
      <c r="I24" s="87"/>
      <c r="J24" s="87"/>
      <c r="K24" s="87"/>
      <c r="L24" s="87"/>
      <c r="M24" s="87"/>
      <c r="N24" s="87"/>
      <c r="O24" s="87"/>
      <c r="P24" s="87"/>
      <c r="Q24" s="87"/>
      <c r="R24" s="87"/>
      <c r="S24" s="87"/>
      <c r="T24" s="87"/>
      <c r="U24" s="87"/>
      <c r="V24" s="87"/>
      <c r="W24" s="87"/>
      <c r="X24" s="87"/>
      <c r="Y24" s="87"/>
      <c r="Z24" s="87"/>
      <c r="AA24" s="87"/>
      <c r="AB24" s="136">
        <v>1</v>
      </c>
      <c r="AC24" s="137"/>
      <c r="AD24" s="66"/>
      <c r="AE24" s="159"/>
      <c r="AF24" s="160"/>
      <c r="AG24" s="69"/>
      <c r="AH24" s="107" t="s">
        <v>106</v>
      </c>
      <c r="AI24" s="108"/>
      <c r="AJ24" s="108"/>
      <c r="AK24" s="108"/>
      <c r="AL24" s="108"/>
      <c r="AM24" s="109"/>
      <c r="AP24" s="24">
        <f t="shared" si="1"/>
        <v>0</v>
      </c>
      <c r="AQ24" s="24"/>
      <c r="AR24" s="27"/>
      <c r="AS24" s="27"/>
      <c r="AT24" s="25"/>
      <c r="AU24" s="25"/>
      <c r="AV24" s="25"/>
      <c r="AW24" s="25"/>
      <c r="BB24" s="6"/>
      <c r="BC24" s="6"/>
      <c r="BD24" s="6"/>
      <c r="BE24" s="6"/>
      <c r="BF24" s="6"/>
      <c r="BG24" s="6"/>
      <c r="BH24" s="6"/>
      <c r="BI24" s="6"/>
      <c r="BJ24" s="6"/>
      <c r="BK24" s="6"/>
      <c r="BL24" s="6"/>
      <c r="BM24" s="6"/>
      <c r="BN24" s="6"/>
      <c r="BO24" s="6"/>
      <c r="BP24" s="6"/>
      <c r="BQ24" s="6"/>
      <c r="BR24" s="6"/>
    </row>
    <row r="25" spans="2:70" x14ac:dyDescent="0.45">
      <c r="B25" s="85"/>
      <c r="C25" s="13">
        <v>15</v>
      </c>
      <c r="D25" s="87" t="s">
        <v>18</v>
      </c>
      <c r="E25" s="87"/>
      <c r="F25" s="87"/>
      <c r="G25" s="87"/>
      <c r="H25" s="87"/>
      <c r="I25" s="87"/>
      <c r="J25" s="87"/>
      <c r="K25" s="87"/>
      <c r="L25" s="87"/>
      <c r="M25" s="87"/>
      <c r="N25" s="87"/>
      <c r="O25" s="87"/>
      <c r="P25" s="87"/>
      <c r="Q25" s="87"/>
      <c r="R25" s="87"/>
      <c r="S25" s="87"/>
      <c r="T25" s="87"/>
      <c r="U25" s="87"/>
      <c r="V25" s="87"/>
      <c r="W25" s="87"/>
      <c r="X25" s="87"/>
      <c r="Y25" s="87"/>
      <c r="Z25" s="87"/>
      <c r="AA25" s="87"/>
      <c r="AB25" s="136">
        <v>1</v>
      </c>
      <c r="AC25" s="137"/>
      <c r="AD25" s="66"/>
      <c r="AE25" s="159"/>
      <c r="AF25" s="160"/>
      <c r="AG25" s="69"/>
      <c r="AH25" s="113"/>
      <c r="AI25" s="114"/>
      <c r="AJ25" s="114"/>
      <c r="AK25" s="114"/>
      <c r="AL25" s="114"/>
      <c r="AM25" s="115"/>
      <c r="AP25" s="24">
        <f t="shared" si="1"/>
        <v>0</v>
      </c>
      <c r="AQ25" s="24"/>
      <c r="AR25" s="27"/>
      <c r="AS25" s="27"/>
      <c r="AT25" s="25"/>
      <c r="AU25" s="25"/>
      <c r="AV25" s="25"/>
      <c r="AW25" s="25"/>
      <c r="BB25" s="6"/>
      <c r="BC25" s="6"/>
      <c r="BD25" s="6"/>
      <c r="BE25" s="6"/>
      <c r="BF25" s="6"/>
      <c r="BG25" s="6"/>
      <c r="BH25" s="6"/>
      <c r="BI25" s="6"/>
      <c r="BJ25" s="6"/>
      <c r="BK25" s="6"/>
      <c r="BL25" s="6"/>
      <c r="BM25" s="6"/>
      <c r="BN25" s="6"/>
      <c r="BO25" s="6"/>
      <c r="BP25" s="6"/>
      <c r="BQ25" s="6"/>
      <c r="BR25" s="6"/>
    </row>
    <row r="26" spans="2:70" x14ac:dyDescent="0.45">
      <c r="B26" s="85"/>
      <c r="C26" s="13">
        <v>16</v>
      </c>
      <c r="D26" s="82" t="s">
        <v>10</v>
      </c>
      <c r="E26" s="82"/>
      <c r="F26" s="82"/>
      <c r="G26" s="82"/>
      <c r="H26" s="82"/>
      <c r="I26" s="82"/>
      <c r="J26" s="82"/>
      <c r="K26" s="82"/>
      <c r="L26" s="82"/>
      <c r="M26" s="82"/>
      <c r="N26" s="82"/>
      <c r="O26" s="82"/>
      <c r="P26" s="82"/>
      <c r="Q26" s="82"/>
      <c r="R26" s="82"/>
      <c r="S26" s="82"/>
      <c r="T26" s="82"/>
      <c r="U26" s="82"/>
      <c r="V26" s="82"/>
      <c r="W26" s="82"/>
      <c r="X26" s="82"/>
      <c r="Y26" s="82"/>
      <c r="Z26" s="82"/>
      <c r="AA26" s="82"/>
      <c r="AB26" s="136">
        <v>1</v>
      </c>
      <c r="AC26" s="137"/>
      <c r="AD26" s="66"/>
      <c r="AE26" s="159"/>
      <c r="AF26" s="160"/>
      <c r="AG26" s="69"/>
      <c r="AH26" s="113"/>
      <c r="AI26" s="114"/>
      <c r="AJ26" s="114"/>
      <c r="AK26" s="114"/>
      <c r="AL26" s="114"/>
      <c r="AM26" s="115"/>
      <c r="AP26" s="24">
        <f t="shared" si="1"/>
        <v>0</v>
      </c>
      <c r="AQ26" s="24"/>
      <c r="AR26" s="27"/>
      <c r="AS26" s="27"/>
      <c r="AT26" s="25"/>
      <c r="AU26" s="25"/>
      <c r="AV26" s="25"/>
      <c r="AW26" s="25"/>
      <c r="BB26" s="6"/>
      <c r="BC26" s="6"/>
      <c r="BD26" s="6"/>
      <c r="BE26" s="6"/>
      <c r="BF26" s="6"/>
      <c r="BG26" s="6"/>
      <c r="BH26" s="6"/>
      <c r="BI26" s="6"/>
      <c r="BJ26" s="6"/>
      <c r="BK26" s="6"/>
      <c r="BL26" s="6"/>
      <c r="BM26" s="6"/>
      <c r="BN26" s="6"/>
      <c r="BO26" s="6"/>
      <c r="BP26" s="6"/>
      <c r="BQ26" s="6"/>
      <c r="BR26" s="6"/>
    </row>
    <row r="27" spans="2:70" x14ac:dyDescent="0.45">
      <c r="B27" s="85"/>
      <c r="C27" s="13">
        <v>17</v>
      </c>
      <c r="D27" s="82" t="s">
        <v>11</v>
      </c>
      <c r="E27" s="82"/>
      <c r="F27" s="82"/>
      <c r="G27" s="82"/>
      <c r="H27" s="82"/>
      <c r="I27" s="82"/>
      <c r="J27" s="82"/>
      <c r="K27" s="82"/>
      <c r="L27" s="82"/>
      <c r="M27" s="82"/>
      <c r="N27" s="82"/>
      <c r="O27" s="82"/>
      <c r="P27" s="82"/>
      <c r="Q27" s="82"/>
      <c r="R27" s="82"/>
      <c r="S27" s="82"/>
      <c r="T27" s="82"/>
      <c r="U27" s="82"/>
      <c r="V27" s="82"/>
      <c r="W27" s="82"/>
      <c r="X27" s="82"/>
      <c r="Y27" s="82"/>
      <c r="Z27" s="82"/>
      <c r="AA27" s="82"/>
      <c r="AB27" s="136">
        <v>1</v>
      </c>
      <c r="AC27" s="137"/>
      <c r="AD27" s="67"/>
      <c r="AE27" s="161"/>
      <c r="AF27" s="162"/>
      <c r="AG27" s="69"/>
      <c r="AH27" s="110"/>
      <c r="AI27" s="111"/>
      <c r="AJ27" s="111"/>
      <c r="AK27" s="111"/>
      <c r="AL27" s="111"/>
      <c r="AM27" s="112"/>
      <c r="AP27" s="24">
        <f t="shared" si="1"/>
        <v>0</v>
      </c>
      <c r="AQ27" s="24"/>
      <c r="AR27" s="27"/>
      <c r="AS27" s="27"/>
      <c r="AT27" s="25"/>
      <c r="AU27" s="25"/>
      <c r="AV27" s="25"/>
      <c r="AW27" s="25"/>
      <c r="BB27" s="6"/>
      <c r="BC27" s="6"/>
      <c r="BD27" s="6"/>
      <c r="BE27" s="6"/>
      <c r="BF27" s="6"/>
      <c r="BG27" s="6"/>
      <c r="BH27" s="6"/>
      <c r="BI27" s="6"/>
      <c r="BJ27" s="6"/>
      <c r="BK27" s="6"/>
      <c r="BL27" s="6"/>
      <c r="BM27" s="6"/>
      <c r="BN27" s="6"/>
      <c r="BO27" s="6"/>
      <c r="BP27" s="6"/>
      <c r="BQ27" s="6"/>
      <c r="BR27" s="6"/>
    </row>
    <row r="28" spans="2:70" ht="22.8" customHeight="1" x14ac:dyDescent="0.45">
      <c r="B28" s="86" t="s">
        <v>36</v>
      </c>
      <c r="C28" s="12">
        <v>18</v>
      </c>
      <c r="D28" s="84" t="s">
        <v>39</v>
      </c>
      <c r="E28" s="84"/>
      <c r="F28" s="84"/>
      <c r="G28" s="84"/>
      <c r="H28" s="84"/>
      <c r="I28" s="84"/>
      <c r="J28" s="84"/>
      <c r="K28" s="84"/>
      <c r="L28" s="84"/>
      <c r="M28" s="84"/>
      <c r="N28" s="84"/>
      <c r="O28" s="84"/>
      <c r="P28" s="84"/>
      <c r="Q28" s="84"/>
      <c r="R28" s="84"/>
      <c r="S28" s="84"/>
      <c r="T28" s="84"/>
      <c r="U28" s="84"/>
      <c r="V28" s="84"/>
      <c r="W28" s="84"/>
      <c r="X28" s="84"/>
      <c r="Y28" s="84"/>
      <c r="Z28" s="84"/>
      <c r="AA28" s="84"/>
      <c r="AB28" s="139">
        <v>1</v>
      </c>
      <c r="AC28" s="141"/>
      <c r="AD28" s="125" t="s">
        <v>57</v>
      </c>
      <c r="AE28" s="125"/>
      <c r="AF28" s="125"/>
      <c r="AG28" s="69"/>
      <c r="AH28" s="107" t="s">
        <v>107</v>
      </c>
      <c r="AI28" s="108"/>
      <c r="AJ28" s="108"/>
      <c r="AK28" s="108"/>
      <c r="AL28" s="108"/>
      <c r="AM28" s="109"/>
      <c r="AP28" s="24">
        <f>IF(AND(AG28="〇", COUNTIF(AG11:AG22, "〇")&gt;0), 1, 0)</f>
        <v>0</v>
      </c>
      <c r="AQ28" s="24"/>
      <c r="AR28" s="27"/>
      <c r="AS28" s="27"/>
      <c r="AT28" s="25"/>
      <c r="AU28" s="25"/>
      <c r="AV28" s="25"/>
      <c r="AW28" s="25"/>
      <c r="BB28" s="6"/>
      <c r="BC28" s="6"/>
      <c r="BD28" s="6"/>
      <c r="BE28" s="6"/>
      <c r="BF28" s="6"/>
      <c r="BG28" s="6"/>
      <c r="BH28" s="6"/>
      <c r="BI28" s="6"/>
      <c r="BJ28" s="6"/>
      <c r="BK28" s="6"/>
      <c r="BL28" s="6"/>
      <c r="BM28" s="6"/>
      <c r="BN28" s="6"/>
      <c r="BO28" s="6"/>
      <c r="BP28" s="6"/>
      <c r="BQ28" s="6"/>
      <c r="BR28" s="6"/>
    </row>
    <row r="29" spans="2:70" ht="22.8" customHeight="1" x14ac:dyDescent="0.45">
      <c r="B29" s="86"/>
      <c r="C29" s="12">
        <v>19</v>
      </c>
      <c r="D29" s="84" t="s">
        <v>12</v>
      </c>
      <c r="E29" s="84"/>
      <c r="F29" s="84"/>
      <c r="G29" s="84"/>
      <c r="H29" s="84"/>
      <c r="I29" s="84"/>
      <c r="J29" s="84"/>
      <c r="K29" s="84"/>
      <c r="L29" s="84"/>
      <c r="M29" s="84"/>
      <c r="N29" s="84"/>
      <c r="O29" s="84"/>
      <c r="P29" s="84"/>
      <c r="Q29" s="84"/>
      <c r="R29" s="84"/>
      <c r="S29" s="84"/>
      <c r="T29" s="84"/>
      <c r="U29" s="84"/>
      <c r="V29" s="84"/>
      <c r="W29" s="84"/>
      <c r="X29" s="84"/>
      <c r="Y29" s="84"/>
      <c r="Z29" s="84"/>
      <c r="AA29" s="84"/>
      <c r="AB29" s="139">
        <v>1</v>
      </c>
      <c r="AC29" s="141"/>
      <c r="AD29" s="125" t="s">
        <v>56</v>
      </c>
      <c r="AE29" s="125"/>
      <c r="AF29" s="125"/>
      <c r="AG29" s="69"/>
      <c r="AH29" s="110"/>
      <c r="AI29" s="111"/>
      <c r="AJ29" s="111"/>
      <c r="AK29" s="111"/>
      <c r="AL29" s="111"/>
      <c r="AM29" s="112"/>
      <c r="AP29" s="24">
        <f>IF(AND(AG23="〇", AG29="〇"), 1, 0)</f>
        <v>0</v>
      </c>
      <c r="AQ29" s="24"/>
      <c r="AR29" s="27"/>
      <c r="AS29" s="27"/>
      <c r="AT29" s="25"/>
      <c r="AU29" s="25"/>
      <c r="AV29" s="25"/>
      <c r="AW29" s="25"/>
      <c r="BB29" s="6"/>
      <c r="BC29" s="6"/>
      <c r="BD29" s="6"/>
      <c r="BE29" s="6"/>
      <c r="BF29" s="6"/>
      <c r="BG29" s="6"/>
      <c r="BH29" s="6"/>
      <c r="BI29" s="6"/>
      <c r="BJ29" s="6"/>
      <c r="BK29" s="6"/>
      <c r="BL29" s="6"/>
      <c r="BM29" s="6"/>
      <c r="BN29" s="6"/>
      <c r="BO29" s="6"/>
      <c r="BP29" s="6"/>
      <c r="BQ29" s="6"/>
      <c r="BR29" s="6"/>
    </row>
    <row r="30" spans="2:70" x14ac:dyDescent="0.45">
      <c r="B30" s="85" t="s">
        <v>37</v>
      </c>
      <c r="C30" s="13">
        <v>20</v>
      </c>
      <c r="D30" s="82" t="s">
        <v>19</v>
      </c>
      <c r="E30" s="82"/>
      <c r="F30" s="82"/>
      <c r="G30" s="82"/>
      <c r="H30" s="82"/>
      <c r="I30" s="82"/>
      <c r="J30" s="82"/>
      <c r="K30" s="82"/>
      <c r="L30" s="82"/>
      <c r="M30" s="82"/>
      <c r="N30" s="82"/>
      <c r="O30" s="82"/>
      <c r="P30" s="82"/>
      <c r="Q30" s="82"/>
      <c r="R30" s="82"/>
      <c r="S30" s="82"/>
      <c r="T30" s="82"/>
      <c r="U30" s="82"/>
      <c r="V30" s="82"/>
      <c r="W30" s="82"/>
      <c r="X30" s="82"/>
      <c r="Y30" s="82"/>
      <c r="Z30" s="82"/>
      <c r="AA30" s="82"/>
      <c r="AB30" s="136">
        <v>1</v>
      </c>
      <c r="AC30" s="137"/>
      <c r="AD30" s="65"/>
      <c r="AE30" s="163"/>
      <c r="AF30" s="164"/>
      <c r="AG30" s="69"/>
      <c r="AH30" s="102" t="s">
        <v>108</v>
      </c>
      <c r="AI30" s="103"/>
      <c r="AJ30" s="103"/>
      <c r="AK30" s="103"/>
      <c r="AL30" s="103"/>
      <c r="AM30" s="104"/>
      <c r="AP30" s="24">
        <f t="shared" ref="AP30:AP37" si="2">IF(AG30="〇",1,0)</f>
        <v>0</v>
      </c>
      <c r="AQ30" s="24"/>
      <c r="AR30" s="27"/>
      <c r="AS30" s="27"/>
      <c r="AT30" s="25"/>
      <c r="AU30" s="25"/>
      <c r="AV30" s="25"/>
      <c r="AW30" s="25"/>
      <c r="BB30" s="6"/>
      <c r="BC30" s="6"/>
      <c r="BD30" s="6"/>
      <c r="BE30" s="6"/>
      <c r="BF30" s="6"/>
      <c r="BG30" s="6"/>
      <c r="BH30" s="6"/>
      <c r="BI30" s="6"/>
      <c r="BJ30" s="6"/>
      <c r="BK30" s="6"/>
      <c r="BL30" s="6"/>
      <c r="BM30" s="6"/>
      <c r="BN30" s="6"/>
      <c r="BO30" s="6"/>
      <c r="BP30" s="6"/>
      <c r="BQ30" s="6"/>
      <c r="BR30" s="6"/>
    </row>
    <row r="31" spans="2:70" x14ac:dyDescent="0.45">
      <c r="B31" s="85"/>
      <c r="C31" s="13">
        <v>21</v>
      </c>
      <c r="D31" s="82" t="s">
        <v>13</v>
      </c>
      <c r="E31" s="82"/>
      <c r="F31" s="82"/>
      <c r="G31" s="82"/>
      <c r="H31" s="82"/>
      <c r="I31" s="82"/>
      <c r="J31" s="82"/>
      <c r="K31" s="82"/>
      <c r="L31" s="82"/>
      <c r="M31" s="82"/>
      <c r="N31" s="82"/>
      <c r="O31" s="82"/>
      <c r="P31" s="82"/>
      <c r="Q31" s="82"/>
      <c r="R31" s="82"/>
      <c r="S31" s="82"/>
      <c r="T31" s="82"/>
      <c r="U31" s="82"/>
      <c r="V31" s="82"/>
      <c r="W31" s="82"/>
      <c r="X31" s="82"/>
      <c r="Y31" s="82"/>
      <c r="Z31" s="82"/>
      <c r="AA31" s="82"/>
      <c r="AB31" s="136">
        <v>1</v>
      </c>
      <c r="AC31" s="137"/>
      <c r="AD31" s="66"/>
      <c r="AE31" s="159"/>
      <c r="AF31" s="160"/>
      <c r="AG31" s="69" t="s">
        <v>94</v>
      </c>
      <c r="AH31" s="102" t="s">
        <v>109</v>
      </c>
      <c r="AI31" s="103"/>
      <c r="AJ31" s="103"/>
      <c r="AK31" s="103"/>
      <c r="AL31" s="103"/>
      <c r="AM31" s="104"/>
      <c r="AP31" s="24">
        <f t="shared" si="2"/>
        <v>1</v>
      </c>
      <c r="AQ31" s="24"/>
      <c r="AR31" s="27"/>
      <c r="AS31" s="27"/>
      <c r="AT31" s="25"/>
      <c r="AU31" s="25"/>
      <c r="AV31" s="25"/>
      <c r="AW31" s="25"/>
      <c r="BB31" s="6"/>
      <c r="BC31" s="6"/>
      <c r="BD31" s="6"/>
      <c r="BE31" s="6"/>
      <c r="BF31" s="6"/>
      <c r="BG31" s="6"/>
      <c r="BH31" s="6"/>
      <c r="BI31" s="6"/>
      <c r="BJ31" s="6"/>
      <c r="BK31" s="6"/>
      <c r="BL31" s="6"/>
      <c r="BM31" s="6"/>
      <c r="BN31" s="6"/>
      <c r="BO31" s="6"/>
      <c r="BP31" s="6"/>
      <c r="BQ31" s="6"/>
      <c r="BR31" s="6"/>
    </row>
    <row r="32" spans="2:70" ht="15" customHeight="1" x14ac:dyDescent="0.45">
      <c r="B32" s="85"/>
      <c r="C32" s="13">
        <v>22</v>
      </c>
      <c r="D32" s="82" t="s">
        <v>20</v>
      </c>
      <c r="E32" s="82"/>
      <c r="F32" s="82"/>
      <c r="G32" s="82"/>
      <c r="H32" s="82"/>
      <c r="I32" s="82"/>
      <c r="J32" s="82"/>
      <c r="K32" s="82"/>
      <c r="L32" s="82"/>
      <c r="M32" s="82"/>
      <c r="N32" s="82"/>
      <c r="O32" s="82"/>
      <c r="P32" s="82"/>
      <c r="Q32" s="82"/>
      <c r="R32" s="82"/>
      <c r="S32" s="82"/>
      <c r="T32" s="82"/>
      <c r="U32" s="82"/>
      <c r="V32" s="82"/>
      <c r="W32" s="82"/>
      <c r="X32" s="82"/>
      <c r="Y32" s="82"/>
      <c r="Z32" s="82"/>
      <c r="AA32" s="82"/>
      <c r="AB32" s="136">
        <v>1</v>
      </c>
      <c r="AC32" s="137"/>
      <c r="AD32" s="66"/>
      <c r="AE32" s="159"/>
      <c r="AF32" s="160"/>
      <c r="AG32" s="69"/>
      <c r="AH32" s="102" t="s">
        <v>110</v>
      </c>
      <c r="AI32" s="103"/>
      <c r="AJ32" s="103"/>
      <c r="AK32" s="103"/>
      <c r="AL32" s="103"/>
      <c r="AM32" s="104"/>
      <c r="AP32" s="24">
        <f t="shared" si="2"/>
        <v>0</v>
      </c>
      <c r="AQ32" s="24"/>
      <c r="AR32" s="27"/>
      <c r="AS32" s="27"/>
      <c r="AT32" s="25"/>
      <c r="AU32" s="25"/>
      <c r="AV32" s="25"/>
      <c r="AW32" s="25"/>
      <c r="BB32" s="6"/>
      <c r="BC32" s="6"/>
      <c r="BD32" s="6"/>
      <c r="BE32" s="6"/>
      <c r="BF32" s="6"/>
      <c r="BG32" s="6"/>
      <c r="BH32" s="6"/>
      <c r="BI32" s="6"/>
      <c r="BJ32" s="6"/>
      <c r="BK32" s="6"/>
      <c r="BL32" s="6"/>
      <c r="BM32" s="6"/>
      <c r="BN32" s="6"/>
      <c r="BO32" s="6"/>
      <c r="BP32" s="6"/>
      <c r="BQ32" s="6"/>
      <c r="BR32" s="6"/>
    </row>
    <row r="33" spans="2:70" x14ac:dyDescent="0.45">
      <c r="B33" s="85"/>
      <c r="C33" s="13">
        <v>23</v>
      </c>
      <c r="D33" s="82" t="s">
        <v>21</v>
      </c>
      <c r="E33" s="82"/>
      <c r="F33" s="82"/>
      <c r="G33" s="82"/>
      <c r="H33" s="82"/>
      <c r="I33" s="82"/>
      <c r="J33" s="82"/>
      <c r="K33" s="82"/>
      <c r="L33" s="82"/>
      <c r="M33" s="82"/>
      <c r="N33" s="82"/>
      <c r="O33" s="82"/>
      <c r="P33" s="82"/>
      <c r="Q33" s="82"/>
      <c r="R33" s="82"/>
      <c r="S33" s="82"/>
      <c r="T33" s="82"/>
      <c r="U33" s="82"/>
      <c r="V33" s="82"/>
      <c r="W33" s="82"/>
      <c r="X33" s="82"/>
      <c r="Y33" s="82"/>
      <c r="Z33" s="82"/>
      <c r="AA33" s="82"/>
      <c r="AB33" s="136">
        <v>1</v>
      </c>
      <c r="AC33" s="137"/>
      <c r="AD33" s="66"/>
      <c r="AE33" s="159"/>
      <c r="AF33" s="160"/>
      <c r="AG33" s="69" t="s">
        <v>5</v>
      </c>
      <c r="AH33" s="102" t="s">
        <v>111</v>
      </c>
      <c r="AI33" s="103"/>
      <c r="AJ33" s="103"/>
      <c r="AK33" s="103"/>
      <c r="AL33" s="103"/>
      <c r="AM33" s="104"/>
      <c r="AP33" s="24">
        <f t="shared" si="2"/>
        <v>1</v>
      </c>
      <c r="AQ33" s="24"/>
      <c r="AR33" s="27"/>
      <c r="AS33" s="27"/>
      <c r="AT33" s="25"/>
      <c r="AU33" s="25"/>
      <c r="AV33" s="25"/>
      <c r="AW33" s="25"/>
      <c r="BB33" s="6"/>
      <c r="BC33" s="6"/>
      <c r="BD33" s="6"/>
      <c r="BE33" s="6"/>
      <c r="BF33" s="6"/>
      <c r="BG33" s="6"/>
      <c r="BH33" s="6"/>
      <c r="BI33" s="6"/>
      <c r="BJ33" s="6"/>
      <c r="BK33" s="6"/>
      <c r="BL33" s="6"/>
      <c r="BM33" s="6"/>
      <c r="BN33" s="6"/>
      <c r="BO33" s="6"/>
      <c r="BP33" s="6"/>
      <c r="BQ33" s="6"/>
      <c r="BR33" s="6"/>
    </row>
    <row r="34" spans="2:70" x14ac:dyDescent="0.45">
      <c r="B34" s="85"/>
      <c r="C34" s="13">
        <v>24</v>
      </c>
      <c r="D34" s="82" t="s">
        <v>14</v>
      </c>
      <c r="E34" s="82"/>
      <c r="F34" s="82"/>
      <c r="G34" s="82"/>
      <c r="H34" s="82"/>
      <c r="I34" s="82"/>
      <c r="J34" s="82"/>
      <c r="K34" s="82"/>
      <c r="L34" s="82"/>
      <c r="M34" s="82"/>
      <c r="N34" s="82"/>
      <c r="O34" s="82"/>
      <c r="P34" s="82"/>
      <c r="Q34" s="82"/>
      <c r="R34" s="82"/>
      <c r="S34" s="82"/>
      <c r="T34" s="82"/>
      <c r="U34" s="82"/>
      <c r="V34" s="82"/>
      <c r="W34" s="82"/>
      <c r="X34" s="82"/>
      <c r="Y34" s="82"/>
      <c r="Z34" s="82"/>
      <c r="AA34" s="82"/>
      <c r="AB34" s="136">
        <v>1</v>
      </c>
      <c r="AC34" s="137"/>
      <c r="AD34" s="66"/>
      <c r="AE34" s="159"/>
      <c r="AF34" s="160"/>
      <c r="AG34" s="69" t="s">
        <v>5</v>
      </c>
      <c r="AH34" s="102" t="s">
        <v>112</v>
      </c>
      <c r="AI34" s="103"/>
      <c r="AJ34" s="103"/>
      <c r="AK34" s="103"/>
      <c r="AL34" s="103"/>
      <c r="AM34" s="104"/>
      <c r="AP34" s="24">
        <f t="shared" si="2"/>
        <v>1</v>
      </c>
      <c r="AQ34" s="24"/>
      <c r="AR34" s="27"/>
      <c r="AS34" s="27"/>
      <c r="AT34" s="25"/>
      <c r="AU34" s="25"/>
      <c r="AV34" s="25"/>
      <c r="AW34" s="25"/>
      <c r="BB34" s="6"/>
      <c r="BC34" s="6"/>
      <c r="BD34" s="6"/>
      <c r="BE34" s="6"/>
      <c r="BF34" s="6"/>
      <c r="BG34" s="6"/>
      <c r="BH34" s="6"/>
      <c r="BI34" s="6"/>
      <c r="BJ34" s="6"/>
      <c r="BK34" s="6"/>
      <c r="BL34" s="6"/>
      <c r="BM34" s="6"/>
      <c r="BN34" s="6"/>
      <c r="BO34" s="6"/>
      <c r="BP34" s="6"/>
      <c r="BQ34" s="6"/>
      <c r="BR34" s="6"/>
    </row>
    <row r="35" spans="2:70" x14ac:dyDescent="0.45">
      <c r="B35" s="85"/>
      <c r="C35" s="13">
        <v>25</v>
      </c>
      <c r="D35" s="82" t="s">
        <v>15</v>
      </c>
      <c r="E35" s="82"/>
      <c r="F35" s="82"/>
      <c r="G35" s="82"/>
      <c r="H35" s="82"/>
      <c r="I35" s="82"/>
      <c r="J35" s="82"/>
      <c r="K35" s="82"/>
      <c r="L35" s="82"/>
      <c r="M35" s="82"/>
      <c r="N35" s="82"/>
      <c r="O35" s="82"/>
      <c r="P35" s="82"/>
      <c r="Q35" s="82"/>
      <c r="R35" s="82"/>
      <c r="S35" s="82"/>
      <c r="T35" s="82"/>
      <c r="U35" s="82"/>
      <c r="V35" s="82"/>
      <c r="W35" s="82"/>
      <c r="X35" s="82"/>
      <c r="Y35" s="82"/>
      <c r="Z35" s="82"/>
      <c r="AA35" s="82"/>
      <c r="AB35" s="136">
        <v>1</v>
      </c>
      <c r="AC35" s="137"/>
      <c r="AD35" s="66"/>
      <c r="AE35" s="159"/>
      <c r="AF35" s="160"/>
      <c r="AG35" s="69"/>
      <c r="AH35" s="102" t="s">
        <v>113</v>
      </c>
      <c r="AI35" s="103"/>
      <c r="AJ35" s="103"/>
      <c r="AK35" s="103"/>
      <c r="AL35" s="103"/>
      <c r="AM35" s="104"/>
      <c r="AP35" s="24">
        <f t="shared" si="2"/>
        <v>0</v>
      </c>
      <c r="AQ35" s="24"/>
      <c r="AR35" s="27"/>
      <c r="AS35" s="27"/>
      <c r="AT35" s="25"/>
      <c r="AU35" s="25"/>
      <c r="AV35" s="25"/>
      <c r="AW35" s="25"/>
      <c r="BB35" s="6"/>
      <c r="BC35" s="6"/>
      <c r="BD35" s="6"/>
      <c r="BE35" s="6"/>
      <c r="BF35" s="6"/>
      <c r="BG35" s="6"/>
      <c r="BH35" s="6"/>
      <c r="BI35" s="6"/>
      <c r="BJ35" s="6"/>
      <c r="BK35" s="6"/>
      <c r="BL35" s="6"/>
      <c r="BM35" s="6"/>
      <c r="BN35" s="6"/>
      <c r="BO35" s="6"/>
      <c r="BP35" s="6"/>
      <c r="BQ35" s="6"/>
      <c r="BR35" s="6"/>
    </row>
    <row r="36" spans="2:70" ht="15" customHeight="1" x14ac:dyDescent="0.45">
      <c r="B36" s="85"/>
      <c r="C36" s="13">
        <v>26</v>
      </c>
      <c r="D36" s="82" t="s">
        <v>22</v>
      </c>
      <c r="E36" s="82"/>
      <c r="F36" s="82"/>
      <c r="G36" s="82"/>
      <c r="H36" s="82"/>
      <c r="I36" s="82"/>
      <c r="J36" s="82"/>
      <c r="K36" s="82"/>
      <c r="L36" s="82"/>
      <c r="M36" s="82"/>
      <c r="N36" s="82"/>
      <c r="O36" s="82"/>
      <c r="P36" s="82"/>
      <c r="Q36" s="82"/>
      <c r="R36" s="82"/>
      <c r="S36" s="82"/>
      <c r="T36" s="82"/>
      <c r="U36" s="82"/>
      <c r="V36" s="82"/>
      <c r="W36" s="82"/>
      <c r="X36" s="82"/>
      <c r="Y36" s="82"/>
      <c r="Z36" s="82"/>
      <c r="AA36" s="82"/>
      <c r="AB36" s="136">
        <v>1</v>
      </c>
      <c r="AC36" s="137"/>
      <c r="AD36" s="66"/>
      <c r="AE36" s="159"/>
      <c r="AF36" s="160"/>
      <c r="AG36" s="69"/>
      <c r="AH36" s="102" t="s">
        <v>114</v>
      </c>
      <c r="AI36" s="103"/>
      <c r="AJ36" s="103"/>
      <c r="AK36" s="103"/>
      <c r="AL36" s="103"/>
      <c r="AM36" s="104"/>
      <c r="AP36" s="24">
        <f t="shared" si="2"/>
        <v>0</v>
      </c>
      <c r="AQ36" s="24"/>
      <c r="AR36" s="27"/>
      <c r="AS36" s="27"/>
      <c r="AT36" s="25"/>
      <c r="AU36" s="25"/>
      <c r="AV36" s="25"/>
      <c r="AW36" s="25"/>
      <c r="BB36" s="6"/>
      <c r="BC36" s="6"/>
      <c r="BD36" s="6"/>
      <c r="BE36" s="6"/>
      <c r="BF36" s="6"/>
      <c r="BG36" s="6"/>
      <c r="BH36" s="6"/>
      <c r="BI36" s="6"/>
      <c r="BJ36" s="6"/>
      <c r="BK36" s="6"/>
      <c r="BL36" s="6"/>
      <c r="BM36" s="6"/>
      <c r="BN36" s="6"/>
      <c r="BO36" s="6"/>
      <c r="BP36" s="6"/>
      <c r="BQ36" s="6"/>
      <c r="BR36" s="6"/>
    </row>
    <row r="37" spans="2:70" x14ac:dyDescent="0.45">
      <c r="B37" s="85"/>
      <c r="C37" s="13">
        <v>27</v>
      </c>
      <c r="D37" s="82" t="s">
        <v>16</v>
      </c>
      <c r="E37" s="82"/>
      <c r="F37" s="82"/>
      <c r="G37" s="82"/>
      <c r="H37" s="82"/>
      <c r="I37" s="82"/>
      <c r="J37" s="82"/>
      <c r="K37" s="82"/>
      <c r="L37" s="82"/>
      <c r="M37" s="82"/>
      <c r="N37" s="82"/>
      <c r="O37" s="82"/>
      <c r="P37" s="82"/>
      <c r="Q37" s="82"/>
      <c r="R37" s="82"/>
      <c r="S37" s="82"/>
      <c r="T37" s="82"/>
      <c r="U37" s="82"/>
      <c r="V37" s="82"/>
      <c r="W37" s="82"/>
      <c r="X37" s="82"/>
      <c r="Y37" s="82"/>
      <c r="Z37" s="82"/>
      <c r="AA37" s="82"/>
      <c r="AB37" s="136">
        <v>1</v>
      </c>
      <c r="AC37" s="137"/>
      <c r="AD37" s="67"/>
      <c r="AE37" s="161"/>
      <c r="AF37" s="162"/>
      <c r="AG37" s="69"/>
      <c r="AH37" s="105" t="s">
        <v>115</v>
      </c>
      <c r="AI37" s="105"/>
      <c r="AJ37" s="105"/>
      <c r="AK37" s="105"/>
      <c r="AL37" s="105"/>
      <c r="AM37" s="105"/>
      <c r="AP37" s="24">
        <f t="shared" si="2"/>
        <v>0</v>
      </c>
      <c r="AQ37" s="24"/>
      <c r="AR37" s="27"/>
      <c r="AS37" s="27"/>
      <c r="AT37" s="25"/>
      <c r="AU37" s="25"/>
      <c r="AV37" s="25"/>
      <c r="AW37" s="25"/>
      <c r="BB37" s="6"/>
      <c r="BC37" s="6"/>
      <c r="BD37" s="6"/>
      <c r="BE37" s="6"/>
      <c r="BF37" s="6"/>
      <c r="BG37" s="6"/>
      <c r="BH37" s="6"/>
      <c r="BI37" s="6"/>
      <c r="BJ37" s="6"/>
      <c r="BK37" s="6"/>
      <c r="BL37" s="6"/>
      <c r="BM37" s="6"/>
      <c r="BN37" s="6"/>
      <c r="BO37" s="6"/>
      <c r="BP37" s="6"/>
      <c r="BQ37" s="6"/>
      <c r="BR37" s="6"/>
    </row>
    <row r="38" spans="2:70" x14ac:dyDescent="0.45">
      <c r="D38" s="116" t="s">
        <v>2</v>
      </c>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8"/>
      <c r="AG38" s="70">
        <f>SUM(AP11:AP37)</f>
        <v>6</v>
      </c>
      <c r="AH38" s="106"/>
      <c r="AI38" s="106"/>
      <c r="AJ38" s="106"/>
      <c r="AK38" s="106"/>
      <c r="AL38" s="106"/>
      <c r="AM38" s="106"/>
      <c r="AP38" s="25"/>
      <c r="AQ38" s="25"/>
      <c r="AR38" s="27"/>
      <c r="AS38" s="27"/>
      <c r="AT38" s="25"/>
      <c r="AU38" s="25"/>
      <c r="AV38" s="25"/>
      <c r="AW38" s="25"/>
      <c r="BB38" s="6"/>
      <c r="BC38" s="6"/>
      <c r="BD38" s="6"/>
      <c r="BE38" s="6"/>
      <c r="BF38" s="6"/>
      <c r="BG38" s="6"/>
      <c r="BH38" s="6"/>
      <c r="BI38" s="6"/>
      <c r="BJ38" s="6"/>
      <c r="BK38" s="6"/>
      <c r="BL38" s="6"/>
      <c r="BM38" s="6"/>
      <c r="BN38" s="6"/>
      <c r="BO38" s="6"/>
      <c r="BP38" s="6"/>
      <c r="BQ38" s="6"/>
      <c r="BR38" s="6"/>
    </row>
    <row r="39" spans="2:70" ht="7.2" customHeight="1" thickBot="1" x14ac:dyDescent="0.5">
      <c r="AP39" s="25"/>
      <c r="AQ39" s="25"/>
      <c r="AR39" s="27"/>
      <c r="AS39" s="27"/>
      <c r="AT39" s="25"/>
      <c r="AU39" s="25"/>
      <c r="AV39" s="25"/>
      <c r="AW39" s="25"/>
      <c r="BB39" s="6"/>
      <c r="BC39" s="6"/>
      <c r="BD39" s="6"/>
      <c r="BE39" s="6"/>
      <c r="BF39" s="6"/>
      <c r="BG39" s="6"/>
      <c r="BH39" s="6"/>
      <c r="BI39" s="6"/>
      <c r="BJ39" s="6"/>
      <c r="BK39" s="6"/>
      <c r="BL39" s="6"/>
      <c r="BM39" s="6"/>
      <c r="BN39" s="6"/>
      <c r="BO39" s="6"/>
      <c r="BP39" s="6"/>
      <c r="BQ39" s="6"/>
      <c r="BR39" s="6"/>
    </row>
    <row r="40" spans="2:70" x14ac:dyDescent="0.45">
      <c r="B40" s="2" t="s">
        <v>41</v>
      </c>
      <c r="AA40" s="2" t="s">
        <v>63</v>
      </c>
      <c r="AP40" s="43"/>
      <c r="AQ40" s="44" t="s">
        <v>7</v>
      </c>
      <c r="AR40" s="44" t="s">
        <v>6</v>
      </c>
      <c r="AS40" s="45" t="s">
        <v>40</v>
      </c>
      <c r="AT40" s="24"/>
      <c r="AU40" s="24"/>
    </row>
    <row r="41" spans="2:70" ht="18" customHeight="1" x14ac:dyDescent="0.45">
      <c r="B41" s="1" t="s">
        <v>42</v>
      </c>
      <c r="R41" s="150" t="s">
        <v>43</v>
      </c>
      <c r="S41" s="150"/>
      <c r="T41" s="150"/>
      <c r="U41" s="150"/>
      <c r="V41" s="150"/>
      <c r="W41" s="150"/>
      <c r="X41" s="150"/>
      <c r="Y41" s="150"/>
      <c r="AA41" s="148" t="str">
        <f>IF(OR(AG38&lt;=5, AG38=""),
    "まずは5点を目指して、実施できる項目から取り組んでみましょう。",
    "5点以上の適塩活動ができています！次は【6つのカテゴリーのグラフ（左）】を確認し、未実施の項目にも挑戦しましょう。"
)</f>
        <v>5点以上の適塩活動ができています！次は【6つのカテゴリーのグラフ（左）】を確認し、未実施の項目にも挑戦しましょう。</v>
      </c>
      <c r="AB41" s="148"/>
      <c r="AC41" s="148"/>
      <c r="AD41" s="148"/>
      <c r="AE41" s="148"/>
      <c r="AF41" s="148"/>
      <c r="AG41" s="148"/>
      <c r="AH41" s="148"/>
      <c r="AI41" s="148"/>
      <c r="AJ41" s="148"/>
      <c r="AK41" s="148"/>
      <c r="AL41" s="148"/>
      <c r="AM41" s="148"/>
      <c r="AP41" s="46" t="s">
        <v>3</v>
      </c>
      <c r="AQ41" s="47">
        <f>COUNTIF(AG11:AG18,"〇")</f>
        <v>2</v>
      </c>
      <c r="AR41" s="47">
        <v>8</v>
      </c>
      <c r="AS41" s="48">
        <f>AQ41/AR41</f>
        <v>0.25</v>
      </c>
      <c r="AT41" s="24">
        <v>4</v>
      </c>
      <c r="AU41" s="24"/>
    </row>
    <row r="42" spans="2:70" ht="15.6" customHeight="1" x14ac:dyDescent="0.45">
      <c r="R42" s="151" t="str">
        <f>IF(AQ41&gt;=AT41,"適塩メニュー","")</f>
        <v/>
      </c>
      <c r="S42" s="152"/>
      <c r="T42" s="152"/>
      <c r="U42" s="152"/>
      <c r="V42" s="152"/>
      <c r="W42" s="152"/>
      <c r="X42" s="152"/>
      <c r="Y42" s="153"/>
      <c r="AA42" s="148"/>
      <c r="AB42" s="148"/>
      <c r="AC42" s="148"/>
      <c r="AD42" s="148"/>
      <c r="AE42" s="148"/>
      <c r="AF42" s="148"/>
      <c r="AG42" s="148"/>
      <c r="AH42" s="148"/>
      <c r="AI42" s="148"/>
      <c r="AJ42" s="148"/>
      <c r="AK42" s="148"/>
      <c r="AL42" s="148"/>
      <c r="AM42" s="148"/>
      <c r="AP42" s="46" t="s">
        <v>4</v>
      </c>
      <c r="AQ42" s="47">
        <f>COUNTIF(AG19:AG21,"〇")</f>
        <v>0</v>
      </c>
      <c r="AR42" s="47">
        <v>3</v>
      </c>
      <c r="AS42" s="48">
        <f t="shared" ref="AS42:AS47" si="3">AQ42/AR42</f>
        <v>0</v>
      </c>
      <c r="AT42" s="24">
        <v>2</v>
      </c>
      <c r="AU42" s="24"/>
    </row>
    <row r="43" spans="2:70" ht="15.6" customHeight="1" x14ac:dyDescent="0.45">
      <c r="R43" s="154" t="str">
        <f>IF(AQ42&gt;=AT42,"適塩味噌汁","")</f>
        <v/>
      </c>
      <c r="S43" s="149"/>
      <c r="T43" s="149"/>
      <c r="U43" s="149"/>
      <c r="V43" s="149"/>
      <c r="W43" s="149"/>
      <c r="X43" s="149"/>
      <c r="Y43" s="155"/>
      <c r="AA43" s="148"/>
      <c r="AB43" s="148"/>
      <c r="AC43" s="148"/>
      <c r="AD43" s="148"/>
      <c r="AE43" s="148"/>
      <c r="AF43" s="148"/>
      <c r="AG43" s="148"/>
      <c r="AH43" s="148"/>
      <c r="AI43" s="148"/>
      <c r="AJ43" s="148"/>
      <c r="AK43" s="148"/>
      <c r="AL43" s="148"/>
      <c r="AM43" s="148"/>
      <c r="AP43" s="46" t="s">
        <v>44</v>
      </c>
      <c r="AQ43" s="47">
        <f>COUNTIF(AG22:AG23,"〇")</f>
        <v>1</v>
      </c>
      <c r="AR43" s="47">
        <v>2</v>
      </c>
      <c r="AS43" s="48">
        <f t="shared" si="3"/>
        <v>0.5</v>
      </c>
      <c r="AT43" s="24">
        <v>1</v>
      </c>
      <c r="AU43" s="24"/>
    </row>
    <row r="44" spans="2:70" ht="15.6" customHeight="1" x14ac:dyDescent="0.45">
      <c r="R44" s="154" t="str">
        <f>IF(AQ43&gt;=AT43,"適塩食材","")</f>
        <v>適塩食材</v>
      </c>
      <c r="S44" s="149"/>
      <c r="T44" s="149"/>
      <c r="U44" s="149"/>
      <c r="V44" s="149"/>
      <c r="W44" s="149"/>
      <c r="X44" s="149"/>
      <c r="Y44" s="155"/>
      <c r="AA44" s="148"/>
      <c r="AB44" s="148"/>
      <c r="AC44" s="148"/>
      <c r="AD44" s="148"/>
      <c r="AE44" s="148"/>
      <c r="AF44" s="148"/>
      <c r="AG44" s="148"/>
      <c r="AH44" s="148"/>
      <c r="AI44" s="148"/>
      <c r="AJ44" s="148"/>
      <c r="AK44" s="148"/>
      <c r="AL44" s="148"/>
      <c r="AM44" s="148"/>
      <c r="AP44" s="46" t="s">
        <v>45</v>
      </c>
      <c r="AQ44" s="47">
        <f>COUNTIF(AG24:AG27,"〇")</f>
        <v>0</v>
      </c>
      <c r="AR44" s="47">
        <v>4</v>
      </c>
      <c r="AS44" s="48">
        <f t="shared" si="3"/>
        <v>0</v>
      </c>
      <c r="AT44" s="24">
        <v>2</v>
      </c>
      <c r="AU44" s="24"/>
    </row>
    <row r="45" spans="2:70" ht="15.6" customHeight="1" x14ac:dyDescent="0.45">
      <c r="R45" s="154" t="str">
        <f>IF(AQ44&gt;=AT44,"適塩ミールツール","")</f>
        <v/>
      </c>
      <c r="S45" s="149"/>
      <c r="T45" s="149"/>
      <c r="U45" s="149"/>
      <c r="V45" s="149"/>
      <c r="W45" s="149"/>
      <c r="X45" s="149"/>
      <c r="Y45" s="155"/>
      <c r="AA45" s="148"/>
      <c r="AB45" s="148"/>
      <c r="AC45" s="148"/>
      <c r="AD45" s="148"/>
      <c r="AE45" s="148"/>
      <c r="AF45" s="148"/>
      <c r="AG45" s="148"/>
      <c r="AH45" s="148"/>
      <c r="AI45" s="148"/>
      <c r="AJ45" s="148"/>
      <c r="AK45" s="148"/>
      <c r="AL45" s="148"/>
      <c r="AM45" s="148"/>
      <c r="AP45" s="46" t="s">
        <v>62</v>
      </c>
      <c r="AQ45" s="47">
        <f>COUNTIF(AG28:AG29,"〇")</f>
        <v>0</v>
      </c>
      <c r="AR45" s="47">
        <v>2</v>
      </c>
      <c r="AS45" s="48">
        <f t="shared" si="3"/>
        <v>0</v>
      </c>
      <c r="AT45" s="24">
        <v>1</v>
      </c>
      <c r="AU45" s="24"/>
    </row>
    <row r="46" spans="2:70" ht="15.6" customHeight="1" thickBot="1" x14ac:dyDescent="0.5">
      <c r="R46" s="154" t="str">
        <f>IF(AQ45&gt;=AT45,"適塩プロモーション","")</f>
        <v/>
      </c>
      <c r="S46" s="149"/>
      <c r="T46" s="149"/>
      <c r="U46" s="149"/>
      <c r="V46" s="149"/>
      <c r="W46" s="149"/>
      <c r="X46" s="149"/>
      <c r="Y46" s="155"/>
      <c r="AA46" s="148"/>
      <c r="AB46" s="148"/>
      <c r="AC46" s="148"/>
      <c r="AD46" s="148"/>
      <c r="AE46" s="148"/>
      <c r="AF46" s="148"/>
      <c r="AG46" s="148"/>
      <c r="AH46" s="148"/>
      <c r="AI46" s="148"/>
      <c r="AJ46" s="148"/>
      <c r="AK46" s="148"/>
      <c r="AL46" s="148"/>
      <c r="AM46" s="148"/>
      <c r="AP46" s="49" t="s">
        <v>46</v>
      </c>
      <c r="AQ46" s="50">
        <f>COUNTIF(AG30:AG37,"〇")</f>
        <v>3</v>
      </c>
      <c r="AR46" s="50">
        <v>8</v>
      </c>
      <c r="AS46" s="51">
        <f t="shared" si="3"/>
        <v>0.375</v>
      </c>
      <c r="AT46" s="24">
        <v>3</v>
      </c>
      <c r="AU46" s="24"/>
    </row>
    <row r="47" spans="2:70" ht="15.6" customHeight="1" thickBot="1" x14ac:dyDescent="0.5">
      <c r="R47" s="156" t="str">
        <f>IF(AQ46&gt;=AT46,"適塩カレッジ","")</f>
        <v>適塩カレッジ</v>
      </c>
      <c r="S47" s="157"/>
      <c r="T47" s="157"/>
      <c r="U47" s="157"/>
      <c r="V47" s="157"/>
      <c r="W47" s="157"/>
      <c r="X47" s="157"/>
      <c r="Y47" s="158"/>
      <c r="AP47" s="24"/>
      <c r="AQ47" s="24">
        <f>SUM(AQ41:AQ46)</f>
        <v>6</v>
      </c>
      <c r="AR47" s="24">
        <f>SUM(AR41:AR46)</f>
        <v>27</v>
      </c>
      <c r="AS47" s="30">
        <f t="shared" si="3"/>
        <v>0.22222222222222221</v>
      </c>
      <c r="AT47" s="24"/>
      <c r="AU47" s="24"/>
    </row>
    <row r="48" spans="2:70" x14ac:dyDescent="0.45">
      <c r="R48" s="149"/>
      <c r="S48" s="149"/>
      <c r="T48" s="149"/>
      <c r="U48" s="149"/>
      <c r="V48" s="149"/>
      <c r="W48" s="149"/>
      <c r="AO48" s="36"/>
      <c r="AP48" s="38" t="s">
        <v>74</v>
      </c>
      <c r="AQ48" s="71" t="str">
        <f>IF(AG11="〇","",IF(Q4="ある","「1健康な食事食環境認証制度（スマートミール認証）の取得」",""))</f>
        <v/>
      </c>
      <c r="AR48" s="24"/>
      <c r="AS48" s="24"/>
      <c r="AT48" s="24"/>
      <c r="AU48" s="33"/>
      <c r="AV48" s="34"/>
      <c r="AW48" s="34"/>
      <c r="AX48" s="24"/>
      <c r="AY48" s="24"/>
    </row>
    <row r="49" spans="1:52" ht="22.2" customHeight="1" x14ac:dyDescent="0.45">
      <c r="B49" s="128" t="s">
        <v>66</v>
      </c>
      <c r="C49" s="128"/>
      <c r="D49" s="128"/>
      <c r="E49" s="128"/>
      <c r="F49" s="128"/>
      <c r="G49" s="128"/>
      <c r="H49" s="128"/>
      <c r="I49" s="128"/>
      <c r="J49" s="128"/>
      <c r="K49" s="128"/>
      <c r="L49" s="128"/>
      <c r="M49" s="128"/>
      <c r="N49" s="128"/>
      <c r="O49" s="128"/>
      <c r="P49" s="128"/>
      <c r="Q49" s="16"/>
      <c r="R49" s="16"/>
      <c r="S49" s="16"/>
      <c r="T49" s="16"/>
      <c r="U49" s="16"/>
      <c r="V49" s="16"/>
      <c r="W49" s="16"/>
      <c r="X49" s="16"/>
      <c r="Y49" s="16"/>
      <c r="Z49" s="16"/>
      <c r="AA49" s="16"/>
      <c r="AB49" s="16"/>
      <c r="AC49" s="16"/>
      <c r="AD49" s="16"/>
      <c r="AE49" s="16"/>
      <c r="AF49" s="16"/>
      <c r="AG49" s="16"/>
      <c r="AH49" s="16"/>
      <c r="AI49" s="16"/>
      <c r="AJ49" s="16"/>
      <c r="AK49" s="16"/>
      <c r="AL49" s="16"/>
      <c r="AM49" s="16"/>
      <c r="AN49" s="4"/>
      <c r="AO49" s="36"/>
      <c r="AP49" s="39" t="s">
        <v>75</v>
      </c>
      <c r="AQ49" s="40" t="str">
        <f>IF(OR(AG12="〇",AG13="〇"),"",IF(Q4="ある","「2，3すこやかごはんの提供」",""))</f>
        <v/>
      </c>
      <c r="AU49" s="33"/>
      <c r="AV49" s="34"/>
      <c r="AW49" s="34"/>
    </row>
    <row r="50" spans="1:52" ht="18" customHeight="1" x14ac:dyDescent="0.45">
      <c r="B50" s="132" t="s">
        <v>67</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36"/>
      <c r="AP50" s="39" t="s">
        <v>76</v>
      </c>
      <c r="AQ50" s="40" t="str">
        <f>IF(AG16="〇","",IF(OR(E4="100食未満",G5="配置なし"),"「6麺のスープ量の減量」",""))</f>
        <v/>
      </c>
      <c r="AU50" s="33"/>
      <c r="AV50" s="34"/>
      <c r="AW50" s="34"/>
    </row>
    <row r="51" spans="1:52" ht="18" customHeight="1" thickBot="1" x14ac:dyDescent="0.5">
      <c r="B51" s="18" t="s">
        <v>68</v>
      </c>
      <c r="C51" s="19"/>
      <c r="D51" s="19"/>
      <c r="E51" s="19"/>
      <c r="F51" s="19"/>
      <c r="G51" s="19"/>
      <c r="H51" s="19"/>
      <c r="I51" s="19"/>
      <c r="J51" s="19"/>
      <c r="K51" s="19"/>
      <c r="L51" s="19"/>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17"/>
      <c r="AO51" s="36"/>
      <c r="AP51" s="39" t="s">
        <v>77</v>
      </c>
      <c r="AQ51" s="40" t="str">
        <f>IF(AG17="〇","",IF(OR(E4="100食未満",G5="配置なし",Q4="ない"),"「7麺のスープ濃度を薄めて提供」",""))</f>
        <v>「7麺のスープ濃度を薄めて提供」</v>
      </c>
      <c r="AU51" s="33"/>
      <c r="AV51" s="34"/>
      <c r="AW51" s="34"/>
    </row>
    <row r="52" spans="1:52" ht="65.400000000000006" customHeight="1" thickBot="1" x14ac:dyDescent="0.5">
      <c r="B52" s="129" t="str">
        <f>AQ48&amp;AQ49&amp;AQ50&amp;AQ51&amp;AQ52&amp;AQ53&amp;AQ54&amp;AQ55&amp;AQ56&amp;AQ57&amp;AQ58&amp;AQ59&amp;AQ60&amp;AQ61</f>
        <v>「7麺のスープ濃度を薄めて提供」「9～11味噌汁の適塩化」「15卓上調味料の不設置」「26すべてのメニューの計量調理」「27適塩教育を３名以上が受講」</v>
      </c>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1"/>
      <c r="AN52" s="4"/>
      <c r="AO52" s="36"/>
      <c r="AP52" s="39" t="s">
        <v>78</v>
      </c>
      <c r="AQ52" s="40" t="str">
        <f>IF(AG18="〇","",IF(OR(E4="100食以上",G5="配置あり",Q4="ある"),"「8適塩フェアの実施」",""))</f>
        <v/>
      </c>
      <c r="AU52" s="33"/>
      <c r="AV52" s="34"/>
      <c r="AW52" s="34"/>
    </row>
    <row r="53" spans="1:52" ht="11.4" customHeight="1" x14ac:dyDescent="0.45">
      <c r="AO53" s="37"/>
      <c r="AP53" s="39" t="s">
        <v>79</v>
      </c>
      <c r="AQ53" s="40" t="str">
        <f>IF(OR(AG19="〇",AG20="〇",AG21="〇"),"",IF(E4="100食未満","「9～11味噌汁の適塩化」",""))</f>
        <v>「9～11味噌汁の適塩化」</v>
      </c>
      <c r="AU53" s="35"/>
      <c r="AV53" s="34"/>
      <c r="AW53" s="34"/>
    </row>
    <row r="54" spans="1:52" ht="18" customHeight="1" x14ac:dyDescent="0.45">
      <c r="B54" s="144" t="s">
        <v>47</v>
      </c>
      <c r="C54" s="144"/>
      <c r="D54" s="144"/>
      <c r="E54" s="144"/>
      <c r="AO54" s="36"/>
      <c r="AP54" s="39" t="s">
        <v>80</v>
      </c>
      <c r="AQ54" s="40" t="str">
        <f>IF(OR(AG22="〇",AG23="〇"),"",IF(OR(E4="100食以上",Q4="ある"),"「12，13減塩調味料の使用」",""))</f>
        <v/>
      </c>
      <c r="AU54" s="33"/>
      <c r="AV54" s="34"/>
      <c r="AW54" s="34"/>
    </row>
    <row r="55" spans="1:52" ht="19.8" customHeight="1" x14ac:dyDescent="0.45">
      <c r="B55" s="8"/>
      <c r="C55" s="91" t="s">
        <v>48</v>
      </c>
      <c r="D55" s="91"/>
      <c r="E55" s="91"/>
      <c r="F55" s="91"/>
      <c r="G55" s="91"/>
      <c r="H55" s="91"/>
      <c r="I55" s="91" t="s">
        <v>49</v>
      </c>
      <c r="J55" s="91"/>
      <c r="K55" s="91"/>
      <c r="L55" s="91"/>
      <c r="M55" s="91" t="s">
        <v>1</v>
      </c>
      <c r="N55" s="91"/>
      <c r="O55" s="91"/>
      <c r="P55" s="91"/>
      <c r="Q55" s="91"/>
      <c r="R55" s="91"/>
      <c r="S55" s="91"/>
      <c r="T55" s="91"/>
      <c r="U55" s="91"/>
      <c r="V55" s="91"/>
      <c r="W55" s="91"/>
      <c r="X55" s="91" t="s">
        <v>50</v>
      </c>
      <c r="Y55" s="91"/>
      <c r="Z55" s="91"/>
      <c r="AA55" s="91"/>
      <c r="AB55" s="91"/>
      <c r="AC55" s="91"/>
      <c r="AD55" s="91"/>
      <c r="AE55" s="91"/>
      <c r="AF55" s="91"/>
      <c r="AG55" s="91"/>
      <c r="AH55" s="91"/>
      <c r="AI55" s="91"/>
      <c r="AJ55" s="91"/>
      <c r="AK55" s="91"/>
      <c r="AL55" s="91"/>
      <c r="AM55" s="91"/>
      <c r="AO55" s="36"/>
      <c r="AP55" s="39" t="s">
        <v>81</v>
      </c>
      <c r="AQ55" s="40" t="str">
        <f>IF(AG25="〇","",IF(E4="100食未満","「15卓上調味料の不設置」",""))</f>
        <v>「15卓上調味料の不設置」</v>
      </c>
      <c r="AU55" s="33"/>
      <c r="AV55" s="34"/>
      <c r="AW55" s="34"/>
    </row>
    <row r="56" spans="1:52" ht="19.8" customHeight="1" x14ac:dyDescent="0.45">
      <c r="B56" s="8" t="s">
        <v>51</v>
      </c>
      <c r="C56" s="91" t="s">
        <v>52</v>
      </c>
      <c r="D56" s="91"/>
      <c r="E56" s="91"/>
      <c r="F56" s="91"/>
      <c r="G56" s="91"/>
      <c r="H56" s="91"/>
      <c r="I56" s="91">
        <v>11</v>
      </c>
      <c r="J56" s="91"/>
      <c r="K56" s="91"/>
      <c r="L56" s="91"/>
      <c r="M56" s="99" t="str">
        <f t="shared" ref="M56:M61" si="4">IF($I56="", "", VLOOKUP($I56, $C$11:$AA$37, 2, FALSE)&amp;"")</f>
        <v>味噌汁の食塩％が「減塩アクション前」と比べて0.1％以上減塩している</v>
      </c>
      <c r="N56" s="99"/>
      <c r="O56" s="99"/>
      <c r="P56" s="99"/>
      <c r="Q56" s="99"/>
      <c r="R56" s="99"/>
      <c r="S56" s="99"/>
      <c r="T56" s="99"/>
      <c r="U56" s="99"/>
      <c r="V56" s="99"/>
      <c r="W56" s="99"/>
      <c r="X56" s="99" t="s">
        <v>53</v>
      </c>
      <c r="Y56" s="99"/>
      <c r="Z56" s="99"/>
      <c r="AA56" s="99"/>
      <c r="AB56" s="99"/>
      <c r="AC56" s="99"/>
      <c r="AD56" s="99"/>
      <c r="AE56" s="99"/>
      <c r="AF56" s="99"/>
      <c r="AG56" s="99"/>
      <c r="AH56" s="99"/>
      <c r="AI56" s="99"/>
      <c r="AJ56" s="99"/>
      <c r="AK56" s="99"/>
      <c r="AL56" s="99"/>
      <c r="AM56" s="99"/>
      <c r="AO56" s="36"/>
      <c r="AP56" s="39" t="s">
        <v>82</v>
      </c>
      <c r="AQ56" s="40" t="str">
        <f>IF(OR(AG28="〇",AG29="〇"),"",IF(OR(E4="100食以上",Q4="ある"),"「18，19適塩メニューや減塩調味料を手にとる工夫」",""))</f>
        <v/>
      </c>
      <c r="AU56" s="33"/>
      <c r="AV56" s="34"/>
      <c r="AW56" s="34"/>
    </row>
    <row r="57" spans="1:52" s="4" customFormat="1" ht="19.8" customHeight="1" x14ac:dyDescent="0.45">
      <c r="B57" s="8">
        <v>1</v>
      </c>
      <c r="C57" s="145"/>
      <c r="D57" s="145"/>
      <c r="E57" s="145"/>
      <c r="F57" s="145"/>
      <c r="G57" s="145"/>
      <c r="H57" s="145"/>
      <c r="I57" s="145"/>
      <c r="J57" s="145"/>
      <c r="K57" s="145"/>
      <c r="L57" s="145"/>
      <c r="M57" s="99" t="str">
        <f t="shared" si="4"/>
        <v/>
      </c>
      <c r="N57" s="99"/>
      <c r="O57" s="99"/>
      <c r="P57" s="99"/>
      <c r="Q57" s="99"/>
      <c r="R57" s="99"/>
      <c r="S57" s="99"/>
      <c r="T57" s="99"/>
      <c r="U57" s="99"/>
      <c r="V57" s="99"/>
      <c r="W57" s="99"/>
      <c r="X57" s="146"/>
      <c r="Y57" s="146"/>
      <c r="Z57" s="146"/>
      <c r="AA57" s="146"/>
      <c r="AB57" s="146"/>
      <c r="AC57" s="146"/>
      <c r="AD57" s="146"/>
      <c r="AE57" s="146"/>
      <c r="AF57" s="146"/>
      <c r="AG57" s="146"/>
      <c r="AH57" s="146"/>
      <c r="AI57" s="146"/>
      <c r="AJ57" s="146"/>
      <c r="AK57" s="146"/>
      <c r="AL57" s="146"/>
      <c r="AM57" s="146"/>
      <c r="AO57" s="36"/>
      <c r="AP57" s="39" t="s">
        <v>83</v>
      </c>
      <c r="AQ57" s="40" t="str">
        <f>IF(OR(AG30="〇",AG31="〇"),"",IF(OR(G5="配置あり",Q4="ある"),"「20、21すべてのメニューや調味料コーナーの調味料の食塩表示」",""))</f>
        <v/>
      </c>
      <c r="AR57" s="31"/>
      <c r="AS57" s="31"/>
      <c r="AT57" s="31"/>
      <c r="AU57" s="33"/>
      <c r="AV57" s="34"/>
      <c r="AW57" s="34"/>
      <c r="AX57" s="31"/>
      <c r="AY57" s="31"/>
      <c r="AZ57" s="31"/>
    </row>
    <row r="58" spans="1:52" s="4" customFormat="1" ht="19.8" customHeight="1" x14ac:dyDescent="0.45">
      <c r="B58" s="8">
        <v>2</v>
      </c>
      <c r="C58" s="145"/>
      <c r="D58" s="145"/>
      <c r="E58" s="145"/>
      <c r="F58" s="145"/>
      <c r="G58" s="145"/>
      <c r="H58" s="145"/>
      <c r="I58" s="145"/>
      <c r="J58" s="145"/>
      <c r="K58" s="145"/>
      <c r="L58" s="145"/>
      <c r="M58" s="99" t="str">
        <f t="shared" si="4"/>
        <v/>
      </c>
      <c r="N58" s="99"/>
      <c r="O58" s="99"/>
      <c r="P58" s="99"/>
      <c r="Q58" s="99"/>
      <c r="R58" s="99"/>
      <c r="S58" s="99"/>
      <c r="T58" s="99"/>
      <c r="U58" s="99"/>
      <c r="V58" s="99"/>
      <c r="W58" s="99"/>
      <c r="X58" s="146"/>
      <c r="Y58" s="146"/>
      <c r="Z58" s="146"/>
      <c r="AA58" s="146"/>
      <c r="AB58" s="146"/>
      <c r="AC58" s="146"/>
      <c r="AD58" s="146"/>
      <c r="AE58" s="146"/>
      <c r="AF58" s="146"/>
      <c r="AG58" s="146"/>
      <c r="AH58" s="146"/>
      <c r="AI58" s="146"/>
      <c r="AJ58" s="146"/>
      <c r="AK58" s="146"/>
      <c r="AL58" s="146"/>
      <c r="AM58" s="146"/>
      <c r="AO58" s="36"/>
      <c r="AP58" s="39" t="s">
        <v>84</v>
      </c>
      <c r="AQ58" s="40" t="str">
        <f>IF(AG32="〇","",IF(Q4="ある","「22適塩教育掲示物の表示」",IF(G5="配置なし","「22適塩教育掲示物の表示」","")))</f>
        <v/>
      </c>
      <c r="AR58" s="31"/>
      <c r="AS58" s="31"/>
      <c r="AT58" s="31"/>
      <c r="AU58" s="33"/>
      <c r="AV58" s="34"/>
      <c r="AW58" s="34"/>
      <c r="AX58" s="31"/>
      <c r="AY58" s="31"/>
      <c r="AZ58" s="31"/>
    </row>
    <row r="59" spans="1:52" s="17" customFormat="1" ht="19.8" customHeight="1" x14ac:dyDescent="0.45">
      <c r="B59" s="8">
        <v>3</v>
      </c>
      <c r="C59" s="145"/>
      <c r="D59" s="145"/>
      <c r="E59" s="145"/>
      <c r="F59" s="145"/>
      <c r="G59" s="145"/>
      <c r="H59" s="145"/>
      <c r="I59" s="145"/>
      <c r="J59" s="145"/>
      <c r="K59" s="145"/>
      <c r="L59" s="145"/>
      <c r="M59" s="99" t="str">
        <f t="shared" si="4"/>
        <v/>
      </c>
      <c r="N59" s="99"/>
      <c r="O59" s="99"/>
      <c r="P59" s="99"/>
      <c r="Q59" s="99"/>
      <c r="R59" s="99"/>
      <c r="S59" s="99"/>
      <c r="T59" s="99"/>
      <c r="U59" s="99"/>
      <c r="V59" s="99"/>
      <c r="W59" s="99"/>
      <c r="X59" s="146"/>
      <c r="Y59" s="146"/>
      <c r="Z59" s="146"/>
      <c r="AA59" s="146"/>
      <c r="AB59" s="146"/>
      <c r="AC59" s="146"/>
      <c r="AD59" s="146"/>
      <c r="AE59" s="146"/>
      <c r="AF59" s="146"/>
      <c r="AG59" s="146"/>
      <c r="AH59" s="146"/>
      <c r="AI59" s="146"/>
      <c r="AJ59" s="146"/>
      <c r="AK59" s="146"/>
      <c r="AL59" s="146"/>
      <c r="AM59" s="146"/>
      <c r="AO59" s="36"/>
      <c r="AP59" s="39" t="s">
        <v>85</v>
      </c>
      <c r="AQ59" s="40" t="str">
        <f>IF(AG36="〇","",IF(Q4="ない","「26すべてのメニューの計量調理」",""))</f>
        <v>「26すべてのメニューの計量調理」</v>
      </c>
      <c r="AR59" s="32"/>
      <c r="AS59" s="32"/>
      <c r="AT59" s="32"/>
      <c r="AU59" s="33"/>
      <c r="AV59" s="34"/>
      <c r="AW59" s="34"/>
      <c r="AX59" s="32"/>
      <c r="AY59" s="32"/>
      <c r="AZ59" s="32"/>
    </row>
    <row r="60" spans="1:52" s="17" customFormat="1" ht="19.8" customHeight="1" x14ac:dyDescent="0.45">
      <c r="B60" s="8">
        <v>4</v>
      </c>
      <c r="C60" s="145"/>
      <c r="D60" s="145"/>
      <c r="E60" s="145"/>
      <c r="F60" s="145"/>
      <c r="G60" s="145"/>
      <c r="H60" s="145"/>
      <c r="I60" s="145"/>
      <c r="J60" s="145"/>
      <c r="K60" s="145"/>
      <c r="L60" s="145"/>
      <c r="M60" s="99" t="str">
        <f t="shared" si="4"/>
        <v/>
      </c>
      <c r="N60" s="99"/>
      <c r="O60" s="99"/>
      <c r="P60" s="99"/>
      <c r="Q60" s="99"/>
      <c r="R60" s="99"/>
      <c r="S60" s="99"/>
      <c r="T60" s="99"/>
      <c r="U60" s="99"/>
      <c r="V60" s="99"/>
      <c r="W60" s="99"/>
      <c r="X60" s="146"/>
      <c r="Y60" s="146"/>
      <c r="Z60" s="146"/>
      <c r="AA60" s="146"/>
      <c r="AB60" s="146"/>
      <c r="AC60" s="146"/>
      <c r="AD60" s="146"/>
      <c r="AE60" s="146"/>
      <c r="AF60" s="146"/>
      <c r="AG60" s="146"/>
      <c r="AH60" s="146"/>
      <c r="AI60" s="146"/>
      <c r="AJ60" s="146"/>
      <c r="AK60" s="146"/>
      <c r="AL60" s="146"/>
      <c r="AM60" s="146"/>
      <c r="AO60" s="36"/>
      <c r="AP60" s="39" t="s">
        <v>86</v>
      </c>
      <c r="AQ60" s="40" t="str">
        <f>IF(AG37="〇","",IF(Q4="ない","「27適塩教育を３名以上が受講」",""))</f>
        <v>「27適塩教育を３名以上が受講」</v>
      </c>
      <c r="AR60" s="32"/>
      <c r="AS60" s="32"/>
      <c r="AT60" s="32"/>
      <c r="AU60" s="33"/>
      <c r="AV60" s="34"/>
      <c r="AW60" s="34"/>
      <c r="AX60" s="32"/>
      <c r="AY60" s="32"/>
      <c r="AZ60" s="32"/>
    </row>
    <row r="61" spans="1:52" s="4" customFormat="1" ht="19.8" customHeight="1" thickBot="1" x14ac:dyDescent="0.5">
      <c r="B61" s="8">
        <v>5</v>
      </c>
      <c r="C61" s="145"/>
      <c r="D61" s="145"/>
      <c r="E61" s="145"/>
      <c r="F61" s="145"/>
      <c r="G61" s="145"/>
      <c r="H61" s="145"/>
      <c r="I61" s="145"/>
      <c r="J61" s="145"/>
      <c r="K61" s="145"/>
      <c r="L61" s="145"/>
      <c r="M61" s="99" t="str">
        <f t="shared" si="4"/>
        <v/>
      </c>
      <c r="N61" s="99"/>
      <c r="O61" s="99"/>
      <c r="P61" s="99"/>
      <c r="Q61" s="99"/>
      <c r="R61" s="99"/>
      <c r="S61" s="99"/>
      <c r="T61" s="99"/>
      <c r="U61" s="99"/>
      <c r="V61" s="99"/>
      <c r="W61" s="99"/>
      <c r="X61" s="146"/>
      <c r="Y61" s="146"/>
      <c r="Z61" s="146"/>
      <c r="AA61" s="146"/>
      <c r="AB61" s="146"/>
      <c r="AC61" s="146"/>
      <c r="AD61" s="146"/>
      <c r="AE61" s="146"/>
      <c r="AF61" s="146"/>
      <c r="AG61" s="146"/>
      <c r="AH61" s="146"/>
      <c r="AI61" s="146"/>
      <c r="AJ61" s="146"/>
      <c r="AK61" s="146"/>
      <c r="AL61" s="146"/>
      <c r="AM61" s="146"/>
      <c r="AO61" s="9"/>
      <c r="AP61" s="41"/>
      <c r="AQ61" s="42" t="str">
        <f>IF(AND(Q4="",E4="",G5=""),"店舗の情報が少なくおすすめの項目を提示することができません","")</f>
        <v/>
      </c>
      <c r="AR61" s="31"/>
      <c r="AS61" s="31"/>
      <c r="AT61" s="31"/>
      <c r="AU61" s="31"/>
      <c r="AV61" s="31"/>
      <c r="AW61" s="31"/>
      <c r="AX61" s="31"/>
      <c r="AY61" s="31"/>
      <c r="AZ61" s="31"/>
    </row>
    <row r="63" spans="1:52" ht="81.599999999999994" customHeight="1" x14ac:dyDescent="0.45">
      <c r="A63" s="58"/>
      <c r="B63" s="56"/>
      <c r="C63" s="56"/>
      <c r="D63" s="94" t="s">
        <v>91</v>
      </c>
      <c r="E63" s="94"/>
      <c r="F63" s="94"/>
      <c r="G63" s="94"/>
      <c r="H63" s="94"/>
      <c r="I63" s="94"/>
      <c r="J63" s="94"/>
      <c r="K63" s="94"/>
      <c r="L63" s="94"/>
      <c r="M63" s="94"/>
      <c r="N63" s="94"/>
      <c r="O63" s="94"/>
      <c r="P63" s="94"/>
      <c r="Q63" s="94"/>
      <c r="R63" s="94"/>
      <c r="S63" s="94"/>
      <c r="T63" s="94"/>
      <c r="U63" s="94"/>
      <c r="V63" s="94"/>
      <c r="W63" s="94"/>
      <c r="X63" s="94"/>
      <c r="Y63" s="57"/>
      <c r="Z63" s="94" t="s">
        <v>129</v>
      </c>
      <c r="AA63" s="94"/>
      <c r="AB63" s="94"/>
      <c r="AC63" s="94"/>
      <c r="AD63" s="94"/>
      <c r="AE63" s="94"/>
      <c r="AF63" s="94"/>
      <c r="AG63" s="94"/>
      <c r="AH63" s="94"/>
      <c r="AI63" s="94"/>
      <c r="AJ63" s="94"/>
      <c r="AK63" s="94"/>
      <c r="AL63" s="94"/>
      <c r="AM63" s="94"/>
      <c r="AN63" s="95"/>
    </row>
    <row r="65" spans="2:46" x14ac:dyDescent="0.45">
      <c r="B65" s="128" t="s">
        <v>64</v>
      </c>
      <c r="C65" s="128"/>
      <c r="D65" s="128"/>
      <c r="E65" s="128"/>
      <c r="F65" s="128"/>
      <c r="G65" s="128"/>
      <c r="H65" s="128"/>
      <c r="I65" s="128"/>
      <c r="J65" s="128"/>
    </row>
    <row r="66" spans="2:46" x14ac:dyDescent="0.45">
      <c r="AP66" s="26"/>
    </row>
    <row r="67" spans="2:46" x14ac:dyDescent="0.45">
      <c r="AP67" s="26"/>
    </row>
    <row r="72" spans="2:46" ht="22.8" x14ac:dyDescent="0.45">
      <c r="B72" s="133" t="s">
        <v>65</v>
      </c>
      <c r="C72" s="134"/>
      <c r="D72" s="134"/>
      <c r="E72" s="134"/>
      <c r="F72" s="134"/>
      <c r="G72" s="134"/>
      <c r="H72" s="134"/>
      <c r="I72" s="134"/>
      <c r="J72" s="134"/>
      <c r="K72" s="134"/>
      <c r="L72" s="134"/>
      <c r="M72" s="134"/>
      <c r="N72" s="134"/>
      <c r="O72" s="134"/>
      <c r="P72" s="134"/>
      <c r="Q72" s="134"/>
      <c r="R72" s="134"/>
      <c r="S72" s="59"/>
      <c r="T72" s="75"/>
      <c r="U72" s="75"/>
      <c r="V72" s="75"/>
      <c r="W72" s="76"/>
      <c r="X72" s="80" t="s">
        <v>89</v>
      </c>
      <c r="Y72" s="75"/>
      <c r="Z72" s="75"/>
      <c r="AA72" s="75"/>
      <c r="AB72" s="75"/>
      <c r="AC72" s="75"/>
      <c r="AD72" s="75"/>
      <c r="AE72" s="75"/>
      <c r="AF72" s="75"/>
      <c r="AG72" s="75"/>
      <c r="AH72" s="75"/>
      <c r="AI72" s="75"/>
      <c r="AJ72" s="75"/>
      <c r="AK72" s="75"/>
      <c r="AL72" s="75"/>
      <c r="AM72" s="75"/>
      <c r="AN72" s="76"/>
    </row>
    <row r="73" spans="2:46" ht="16.2" customHeight="1" x14ac:dyDescent="0.2">
      <c r="B73" s="60"/>
      <c r="C73" s="6"/>
      <c r="D73" s="6"/>
      <c r="E73" s="6"/>
      <c r="F73" s="6"/>
      <c r="G73" s="6"/>
      <c r="H73" s="6"/>
      <c r="I73" s="6"/>
      <c r="J73" s="6"/>
      <c r="K73" s="98" t="s">
        <v>131</v>
      </c>
      <c r="L73" s="98"/>
      <c r="M73" s="98"/>
      <c r="N73" s="98"/>
      <c r="O73" s="98"/>
      <c r="P73" s="98"/>
      <c r="Q73" s="98"/>
      <c r="R73" s="98"/>
      <c r="S73" s="98"/>
      <c r="T73" s="98"/>
      <c r="U73" s="98"/>
      <c r="V73" s="98"/>
      <c r="W73" s="77"/>
      <c r="X73" s="60"/>
      <c r="Y73" s="6"/>
      <c r="Z73" s="53"/>
      <c r="AA73" s="53"/>
      <c r="AB73" s="14"/>
      <c r="AC73" s="6"/>
      <c r="AD73" s="6"/>
      <c r="AE73" s="6"/>
      <c r="AF73" s="6"/>
      <c r="AG73" s="15"/>
      <c r="AH73" s="54"/>
      <c r="AI73" s="6"/>
      <c r="AJ73" s="6"/>
      <c r="AK73" s="6"/>
      <c r="AL73" s="6"/>
      <c r="AM73" s="53"/>
      <c r="AN73" s="79"/>
    </row>
    <row r="74" spans="2:46" ht="16.2" customHeight="1" x14ac:dyDescent="0.45">
      <c r="B74" s="60"/>
      <c r="C74" s="6"/>
      <c r="D74" s="6"/>
      <c r="E74" s="6"/>
      <c r="F74" s="6"/>
      <c r="G74" s="6"/>
      <c r="H74" s="6"/>
      <c r="I74" s="6"/>
      <c r="J74" s="6"/>
      <c r="K74" s="98"/>
      <c r="L74" s="98"/>
      <c r="M74" s="98"/>
      <c r="N74" s="98"/>
      <c r="O74" s="98"/>
      <c r="P74" s="98"/>
      <c r="Q74" s="98"/>
      <c r="R74" s="98"/>
      <c r="S74" s="98"/>
      <c r="T74" s="98"/>
      <c r="U74" s="98"/>
      <c r="V74" s="98"/>
      <c r="W74" s="77"/>
      <c r="X74" s="60"/>
      <c r="Y74" s="93"/>
      <c r="Z74" s="93"/>
      <c r="AA74" s="93"/>
      <c r="AB74" s="14"/>
      <c r="AC74" s="6"/>
      <c r="AD74" s="6"/>
      <c r="AE74" s="6"/>
      <c r="AF74" s="93"/>
      <c r="AG74" s="93"/>
      <c r="AH74" s="15"/>
      <c r="AI74" s="6"/>
      <c r="AJ74" s="6"/>
      <c r="AK74" s="6"/>
      <c r="AL74" s="93"/>
      <c r="AM74" s="93"/>
      <c r="AN74" s="127"/>
    </row>
    <row r="75" spans="2:46" ht="18" customHeight="1" x14ac:dyDescent="0.45">
      <c r="B75" s="60"/>
      <c r="C75" s="6"/>
      <c r="D75" s="6"/>
      <c r="E75" s="6"/>
      <c r="F75" s="6"/>
      <c r="G75" s="6"/>
      <c r="H75" s="6"/>
      <c r="I75" s="6"/>
      <c r="J75" s="6"/>
      <c r="K75" s="98"/>
      <c r="L75" s="98"/>
      <c r="M75" s="98"/>
      <c r="N75" s="98"/>
      <c r="O75" s="98"/>
      <c r="P75" s="98"/>
      <c r="Q75" s="98"/>
      <c r="R75" s="98"/>
      <c r="S75" s="98"/>
      <c r="T75" s="98"/>
      <c r="U75" s="98"/>
      <c r="V75" s="98"/>
      <c r="W75" s="77"/>
      <c r="X75" s="60"/>
      <c r="Y75" s="93"/>
      <c r="Z75" s="93"/>
      <c r="AA75" s="93"/>
      <c r="AB75" s="14"/>
      <c r="AC75" s="6"/>
      <c r="AD75" s="6"/>
      <c r="AE75" s="6"/>
      <c r="AF75" s="93"/>
      <c r="AG75" s="93"/>
      <c r="AH75" s="15"/>
      <c r="AI75" s="6"/>
      <c r="AJ75" s="6"/>
      <c r="AK75" s="6"/>
      <c r="AL75" s="93"/>
      <c r="AM75" s="93"/>
      <c r="AN75" s="127"/>
    </row>
    <row r="76" spans="2:46" ht="18" customHeight="1" x14ac:dyDescent="0.45">
      <c r="B76" s="60"/>
      <c r="C76" s="6"/>
      <c r="D76" s="6"/>
      <c r="E76" s="6"/>
      <c r="F76" s="6"/>
      <c r="G76" s="6"/>
      <c r="H76" s="6"/>
      <c r="I76" s="6"/>
      <c r="J76" s="6"/>
      <c r="K76" s="98"/>
      <c r="L76" s="98"/>
      <c r="M76" s="98"/>
      <c r="N76" s="98"/>
      <c r="O76" s="98"/>
      <c r="P76" s="98"/>
      <c r="Q76" s="98"/>
      <c r="R76" s="98"/>
      <c r="S76" s="98"/>
      <c r="T76" s="98"/>
      <c r="U76" s="98"/>
      <c r="V76" s="98"/>
      <c r="W76" s="77"/>
      <c r="X76" s="60"/>
      <c r="Y76" s="93"/>
      <c r="Z76" s="93"/>
      <c r="AA76" s="93"/>
      <c r="AB76" s="14"/>
      <c r="AC76" s="6"/>
      <c r="AD76" s="6"/>
      <c r="AE76" s="6"/>
      <c r="AF76" s="93"/>
      <c r="AG76" s="93"/>
      <c r="AH76" s="15"/>
      <c r="AI76" s="6"/>
      <c r="AJ76" s="6"/>
      <c r="AK76" s="6"/>
      <c r="AL76" s="93"/>
      <c r="AM76" s="93"/>
      <c r="AN76" s="127"/>
    </row>
    <row r="77" spans="2:46" ht="18.600000000000001" customHeight="1" x14ac:dyDescent="0.45">
      <c r="B77" s="60"/>
      <c r="C77" s="6"/>
      <c r="D77" s="6"/>
      <c r="E77" s="6"/>
      <c r="F77" s="6"/>
      <c r="G77" s="6"/>
      <c r="H77" s="6"/>
      <c r="I77" s="6"/>
      <c r="J77" s="6"/>
      <c r="K77" s="98"/>
      <c r="L77" s="98"/>
      <c r="M77" s="98"/>
      <c r="N77" s="98"/>
      <c r="O77" s="98"/>
      <c r="P77" s="98"/>
      <c r="Q77" s="98"/>
      <c r="R77" s="98"/>
      <c r="S77" s="98"/>
      <c r="T77" s="98"/>
      <c r="U77" s="98"/>
      <c r="V77" s="98"/>
      <c r="W77" s="77"/>
      <c r="X77" s="60"/>
      <c r="Y77" s="93"/>
      <c r="Z77" s="93"/>
      <c r="AA77" s="93"/>
      <c r="AB77" s="6"/>
      <c r="AC77" s="6"/>
      <c r="AD77" s="6"/>
      <c r="AE77" s="6"/>
      <c r="AF77" s="93"/>
      <c r="AG77" s="93"/>
      <c r="AH77" s="6"/>
      <c r="AI77" s="6"/>
      <c r="AJ77" s="6"/>
      <c r="AK77" s="6"/>
      <c r="AL77" s="93"/>
      <c r="AM77" s="93"/>
      <c r="AN77" s="127"/>
    </row>
    <row r="78" spans="2:46" x14ac:dyDescent="0.45">
      <c r="B78" s="60"/>
      <c r="C78" s="6"/>
      <c r="D78" s="6"/>
      <c r="E78" s="6"/>
      <c r="F78" s="6"/>
      <c r="G78" s="6"/>
      <c r="H78" s="6"/>
      <c r="I78" s="6"/>
      <c r="J78" s="6"/>
      <c r="K78" s="98"/>
      <c r="L78" s="98"/>
      <c r="M78" s="98"/>
      <c r="N78" s="98"/>
      <c r="O78" s="98"/>
      <c r="P78" s="98"/>
      <c r="Q78" s="98"/>
      <c r="R78" s="98"/>
      <c r="S78" s="98"/>
      <c r="T78" s="98"/>
      <c r="U78" s="98"/>
      <c r="V78" s="98"/>
      <c r="W78" s="77"/>
      <c r="X78" s="60"/>
      <c r="Y78" s="6"/>
      <c r="Z78" s="6"/>
      <c r="AA78" s="6"/>
      <c r="AB78" s="6"/>
      <c r="AC78" s="6"/>
      <c r="AD78" s="6"/>
      <c r="AE78" s="6"/>
      <c r="AF78" s="6"/>
      <c r="AG78" s="6"/>
      <c r="AH78" s="6"/>
      <c r="AI78" s="6"/>
      <c r="AJ78" s="6"/>
      <c r="AK78" s="6"/>
      <c r="AL78" s="6"/>
      <c r="AM78" s="6"/>
      <c r="AN78" s="77"/>
    </row>
    <row r="79" spans="2:46" ht="22.8" customHeight="1" x14ac:dyDescent="0.45">
      <c r="B79" s="60"/>
      <c r="C79" s="6"/>
      <c r="D79" s="6"/>
      <c r="E79" s="6"/>
      <c r="F79" s="6"/>
      <c r="G79" s="6"/>
      <c r="H79" s="6"/>
      <c r="I79" s="6"/>
      <c r="J79" s="6"/>
      <c r="K79" s="98"/>
      <c r="L79" s="98"/>
      <c r="M79" s="98"/>
      <c r="N79" s="98"/>
      <c r="O79" s="98"/>
      <c r="P79" s="98"/>
      <c r="Q79" s="98"/>
      <c r="R79" s="98"/>
      <c r="S79" s="98"/>
      <c r="T79" s="98"/>
      <c r="U79" s="98"/>
      <c r="V79" s="98"/>
      <c r="W79" s="77"/>
      <c r="X79" s="60"/>
      <c r="Y79" s="6"/>
      <c r="Z79" s="6"/>
      <c r="AA79" s="6"/>
      <c r="AB79" s="15"/>
      <c r="AC79" s="15"/>
      <c r="AD79" s="15"/>
      <c r="AE79" s="15"/>
      <c r="AF79" s="27"/>
      <c r="AG79" s="27"/>
      <c r="AH79" s="27"/>
      <c r="AI79" s="27"/>
      <c r="AJ79" s="27"/>
      <c r="AK79" s="27"/>
      <c r="AL79" s="27"/>
      <c r="AM79" s="27"/>
      <c r="AN79" s="61"/>
      <c r="AP79" s="90"/>
      <c r="AQ79" s="90"/>
      <c r="AR79" s="90"/>
      <c r="AS79" s="90"/>
      <c r="AT79" s="90"/>
    </row>
    <row r="80" spans="2:46" ht="15" customHeight="1" x14ac:dyDescent="0.45">
      <c r="B80" s="60"/>
      <c r="C80" s="6"/>
      <c r="D80" s="6"/>
      <c r="E80" s="6"/>
      <c r="F80" s="6"/>
      <c r="G80" s="6"/>
      <c r="H80" s="6"/>
      <c r="I80" s="6"/>
      <c r="J80" s="6"/>
      <c r="K80" s="98"/>
      <c r="L80" s="98"/>
      <c r="M80" s="98"/>
      <c r="N80" s="98"/>
      <c r="O80" s="98"/>
      <c r="P80" s="98"/>
      <c r="Q80" s="98"/>
      <c r="R80" s="98"/>
      <c r="S80" s="98"/>
      <c r="T80" s="98"/>
      <c r="U80" s="98"/>
      <c r="V80" s="98"/>
      <c r="W80" s="77"/>
      <c r="X80" s="60"/>
      <c r="Y80" s="6"/>
      <c r="Z80" s="6"/>
      <c r="AA80" s="15"/>
      <c r="AB80" s="15"/>
      <c r="AC80" s="15"/>
      <c r="AD80" s="15"/>
      <c r="AE80" s="15"/>
      <c r="AF80" s="27"/>
      <c r="AG80" s="27"/>
      <c r="AH80" s="27"/>
      <c r="AI80" s="27"/>
      <c r="AJ80" s="27"/>
      <c r="AK80" s="27"/>
      <c r="AL80" s="27"/>
      <c r="AM80" s="27"/>
      <c r="AN80" s="61"/>
      <c r="AP80" s="90"/>
      <c r="AQ80" s="90"/>
      <c r="AR80" s="90"/>
      <c r="AS80" s="90"/>
      <c r="AT80" s="90"/>
    </row>
    <row r="81" spans="2:46" ht="18" customHeight="1" x14ac:dyDescent="0.45">
      <c r="B81" s="60"/>
      <c r="C81" s="6"/>
      <c r="D81" s="6"/>
      <c r="E81" s="6"/>
      <c r="F81" s="6"/>
      <c r="G81" s="6"/>
      <c r="H81" s="6"/>
      <c r="I81" s="6"/>
      <c r="J81" s="6"/>
      <c r="K81" s="98"/>
      <c r="L81" s="98"/>
      <c r="M81" s="98"/>
      <c r="N81" s="98"/>
      <c r="O81" s="98"/>
      <c r="P81" s="98"/>
      <c r="Q81" s="98"/>
      <c r="R81" s="98"/>
      <c r="S81" s="98"/>
      <c r="T81" s="98"/>
      <c r="U81" s="98"/>
      <c r="V81" s="98"/>
      <c r="W81" s="77"/>
      <c r="X81" s="60"/>
      <c r="Y81" s="6"/>
      <c r="Z81" s="6"/>
      <c r="AA81" s="15"/>
      <c r="AB81" s="15"/>
      <c r="AC81" s="15"/>
      <c r="AD81" s="15"/>
      <c r="AE81" s="15"/>
      <c r="AF81" s="27"/>
      <c r="AG81" s="27"/>
      <c r="AH81" s="27"/>
      <c r="AI81" s="27"/>
      <c r="AJ81" s="27"/>
      <c r="AK81" s="27"/>
      <c r="AL81" s="27"/>
      <c r="AM81" s="27"/>
      <c r="AN81" s="61"/>
      <c r="AP81" s="90"/>
      <c r="AQ81" s="90"/>
      <c r="AR81" s="90"/>
      <c r="AS81" s="90"/>
      <c r="AT81" s="90"/>
    </row>
    <row r="82" spans="2:46" ht="18.600000000000001" customHeight="1" x14ac:dyDescent="0.45">
      <c r="B82" s="62"/>
      <c r="C82" s="135" t="s">
        <v>130</v>
      </c>
      <c r="D82" s="135"/>
      <c r="E82" s="135"/>
      <c r="F82" s="135"/>
      <c r="G82" s="135"/>
      <c r="H82" s="135"/>
      <c r="I82" s="135"/>
      <c r="J82" s="135"/>
      <c r="K82" s="135"/>
      <c r="L82" s="135"/>
      <c r="M82" s="135"/>
      <c r="N82" s="135"/>
      <c r="O82" s="135"/>
      <c r="P82" s="135"/>
      <c r="Q82" s="135"/>
      <c r="R82" s="55"/>
      <c r="S82" s="55"/>
      <c r="T82" s="55"/>
      <c r="U82" s="55"/>
      <c r="V82" s="55"/>
      <c r="W82" s="78"/>
      <c r="X82" s="62"/>
      <c r="Y82" s="96" t="s">
        <v>132</v>
      </c>
      <c r="Z82" s="97"/>
      <c r="AA82" s="97"/>
      <c r="AB82" s="97"/>
      <c r="AC82" s="97"/>
      <c r="AD82" s="97"/>
      <c r="AE82" s="97"/>
      <c r="AF82" s="97"/>
      <c r="AG82" s="97"/>
      <c r="AH82" s="97"/>
      <c r="AI82" s="97"/>
      <c r="AJ82" s="97"/>
      <c r="AK82" s="97"/>
      <c r="AL82" s="97"/>
      <c r="AM82" s="97"/>
      <c r="AN82" s="63"/>
    </row>
    <row r="83" spans="2:46" ht="18" customHeight="1" x14ac:dyDescent="0.45">
      <c r="T83" s="6"/>
      <c r="U83" s="6"/>
      <c r="V83" s="6"/>
      <c r="W83" s="6"/>
      <c r="X83" s="6"/>
      <c r="Y83" s="6"/>
      <c r="Z83" s="6"/>
      <c r="AA83" s="15"/>
      <c r="AB83" s="15"/>
      <c r="AC83" s="15"/>
      <c r="AD83" s="15"/>
      <c r="AE83" s="15"/>
      <c r="AF83" s="27"/>
      <c r="AG83" s="27"/>
      <c r="AH83" s="27"/>
      <c r="AI83" s="27"/>
      <c r="AJ83" s="27"/>
      <c r="AK83" s="27"/>
      <c r="AL83" s="27"/>
      <c r="AM83" s="27"/>
      <c r="AN83" s="27"/>
    </row>
    <row r="84" spans="2:46" x14ac:dyDescent="0.45">
      <c r="T84" s="6"/>
      <c r="U84" s="6"/>
      <c r="V84" s="6"/>
      <c r="W84" s="6"/>
      <c r="X84" s="6"/>
      <c r="Y84" s="6"/>
      <c r="Z84" s="6"/>
      <c r="AA84" s="6"/>
      <c r="AB84" s="6"/>
      <c r="AC84" s="6"/>
      <c r="AD84" s="6"/>
      <c r="AE84" s="6"/>
      <c r="AF84" s="6"/>
      <c r="AG84" s="6"/>
      <c r="AH84" s="6"/>
      <c r="AI84" s="6"/>
      <c r="AJ84" s="6"/>
      <c r="AK84" s="6"/>
      <c r="AL84" s="6"/>
      <c r="AM84" s="6"/>
      <c r="AN84" s="6"/>
    </row>
    <row r="86" spans="2:46" x14ac:dyDescent="0.45">
      <c r="AA86" s="2" t="s">
        <v>73</v>
      </c>
    </row>
    <row r="87" spans="2:46" x14ac:dyDescent="0.45">
      <c r="AA87" s="1" t="s">
        <v>69</v>
      </c>
    </row>
    <row r="88" spans="2:46" x14ac:dyDescent="0.45">
      <c r="AB88" s="1" t="s">
        <v>70</v>
      </c>
      <c r="AF88" s="1" t="s">
        <v>71</v>
      </c>
    </row>
    <row r="89" spans="2:46" x14ac:dyDescent="0.45">
      <c r="AF89" s="1" t="s">
        <v>72</v>
      </c>
    </row>
  </sheetData>
  <mergeCells count="186">
    <mergeCell ref="AE20:AF20"/>
    <mergeCell ref="AE18:AF18"/>
    <mergeCell ref="AE24:AF24"/>
    <mergeCell ref="B11:B18"/>
    <mergeCell ref="N7:U7"/>
    <mergeCell ref="V7:AD7"/>
    <mergeCell ref="B6:F6"/>
    <mergeCell ref="B4:D4"/>
    <mergeCell ref="D11:AA11"/>
    <mergeCell ref="D12:AA12"/>
    <mergeCell ref="D28:AA28"/>
    <mergeCell ref="D22:AA22"/>
    <mergeCell ref="D23:AA23"/>
    <mergeCell ref="D13:AA13"/>
    <mergeCell ref="D14:AA14"/>
    <mergeCell ref="D15:AA15"/>
    <mergeCell ref="D19:AA19"/>
    <mergeCell ref="D20:AA20"/>
    <mergeCell ref="D21:AA21"/>
    <mergeCell ref="E3:H3"/>
    <mergeCell ref="I3:K3"/>
    <mergeCell ref="L3:T3"/>
    <mergeCell ref="K5:P5"/>
    <mergeCell ref="AE25:AF25"/>
    <mergeCell ref="B10:C10"/>
    <mergeCell ref="AE36:AF36"/>
    <mergeCell ref="AE37:AF37"/>
    <mergeCell ref="AE34:AF34"/>
    <mergeCell ref="AE35:AF35"/>
    <mergeCell ref="AE32:AF32"/>
    <mergeCell ref="AE33:AF33"/>
    <mergeCell ref="AE30:AF30"/>
    <mergeCell ref="AE31:AF31"/>
    <mergeCell ref="AE16:AF16"/>
    <mergeCell ref="AE17:AF17"/>
    <mergeCell ref="B19:B21"/>
    <mergeCell ref="B22:B23"/>
    <mergeCell ref="B24:B27"/>
    <mergeCell ref="B28:B29"/>
    <mergeCell ref="B30:B37"/>
    <mergeCell ref="D31:AA31"/>
    <mergeCell ref="D32:AA32"/>
    <mergeCell ref="D33:AA33"/>
    <mergeCell ref="C55:H55"/>
    <mergeCell ref="I55:L55"/>
    <mergeCell ref="M55:W55"/>
    <mergeCell ref="X55:AM55"/>
    <mergeCell ref="C56:H56"/>
    <mergeCell ref="G6:T6"/>
    <mergeCell ref="A1:AN1"/>
    <mergeCell ref="AA41:AM46"/>
    <mergeCell ref="R48:W48"/>
    <mergeCell ref="R41:Y41"/>
    <mergeCell ref="R42:Y42"/>
    <mergeCell ref="R43:Y43"/>
    <mergeCell ref="R44:Y44"/>
    <mergeCell ref="R45:Y45"/>
    <mergeCell ref="R46:Y46"/>
    <mergeCell ref="R47:Y47"/>
    <mergeCell ref="B5:F5"/>
    <mergeCell ref="Q5:T5"/>
    <mergeCell ref="AE26:AF26"/>
    <mergeCell ref="AE27:AF27"/>
    <mergeCell ref="AE22:AF22"/>
    <mergeCell ref="AE23:AF23"/>
    <mergeCell ref="AE19:AF19"/>
    <mergeCell ref="B3:D3"/>
    <mergeCell ref="B54:E54"/>
    <mergeCell ref="C60:H60"/>
    <mergeCell ref="I60:L60"/>
    <mergeCell ref="M60:W60"/>
    <mergeCell ref="X60:AM60"/>
    <mergeCell ref="C61:H61"/>
    <mergeCell ref="I61:L61"/>
    <mergeCell ref="M61:W61"/>
    <mergeCell ref="X61:AM61"/>
    <mergeCell ref="C58:H58"/>
    <mergeCell ref="I58:L58"/>
    <mergeCell ref="M58:W58"/>
    <mergeCell ref="X58:AM58"/>
    <mergeCell ref="C59:H59"/>
    <mergeCell ref="I59:L59"/>
    <mergeCell ref="M59:W59"/>
    <mergeCell ref="X59:AM59"/>
    <mergeCell ref="I56:L56"/>
    <mergeCell ref="M56:W56"/>
    <mergeCell ref="X56:AM56"/>
    <mergeCell ref="C57:H57"/>
    <mergeCell ref="I57:L57"/>
    <mergeCell ref="M57:W57"/>
    <mergeCell ref="X57:AM57"/>
    <mergeCell ref="AB18:AC18"/>
    <mergeCell ref="D37:AA37"/>
    <mergeCell ref="D10:AA10"/>
    <mergeCell ref="AB29:AC29"/>
    <mergeCell ref="AB30:AC30"/>
    <mergeCell ref="AB31:AC31"/>
    <mergeCell ref="AB32:AC32"/>
    <mergeCell ref="AB33:AC33"/>
    <mergeCell ref="AB34:AC34"/>
    <mergeCell ref="AB35:AC35"/>
    <mergeCell ref="AB37:AC37"/>
    <mergeCell ref="D16:AA16"/>
    <mergeCell ref="D17:AA17"/>
    <mergeCell ref="D18:AA18"/>
    <mergeCell ref="D34:AA34"/>
    <mergeCell ref="D35:AA35"/>
    <mergeCell ref="D36:AA36"/>
    <mergeCell ref="D24:AA24"/>
    <mergeCell ref="D25:AA25"/>
    <mergeCell ref="D26:AA26"/>
    <mergeCell ref="D27:AA27"/>
    <mergeCell ref="D29:AA29"/>
    <mergeCell ref="D30:AA30"/>
    <mergeCell ref="V3:AD3"/>
    <mergeCell ref="V4:AD4"/>
    <mergeCell ref="V5:AD5"/>
    <mergeCell ref="V6:AD6"/>
    <mergeCell ref="AH11:AM11"/>
    <mergeCell ref="Y74:AA77"/>
    <mergeCell ref="AF74:AG77"/>
    <mergeCell ref="AL74:AN77"/>
    <mergeCell ref="B49:P49"/>
    <mergeCell ref="B52:AM52"/>
    <mergeCell ref="B50:AN50"/>
    <mergeCell ref="B72:R72"/>
    <mergeCell ref="AB19:AC19"/>
    <mergeCell ref="AB20:AC20"/>
    <mergeCell ref="AB21:AC21"/>
    <mergeCell ref="AB22:AC22"/>
    <mergeCell ref="AB23:AC23"/>
    <mergeCell ref="AB24:AC24"/>
    <mergeCell ref="AB25:AC25"/>
    <mergeCell ref="AB26:AC26"/>
    <mergeCell ref="AB27:AC27"/>
    <mergeCell ref="AB28:AC28"/>
    <mergeCell ref="AB36:AC36"/>
    <mergeCell ref="B65:J65"/>
    <mergeCell ref="AE3:AM3"/>
    <mergeCell ref="AE4:AM4"/>
    <mergeCell ref="AE5:AM5"/>
    <mergeCell ref="AH35:AM35"/>
    <mergeCell ref="AH36:AM36"/>
    <mergeCell ref="AH37:AM37"/>
    <mergeCell ref="AH38:AM38"/>
    <mergeCell ref="AH12:AM13"/>
    <mergeCell ref="AH14:AM15"/>
    <mergeCell ref="AH19:AM21"/>
    <mergeCell ref="AH22:AM23"/>
    <mergeCell ref="AH24:AM27"/>
    <mergeCell ref="AH28:AM29"/>
    <mergeCell ref="D38:AF38"/>
    <mergeCell ref="AD10:AF10"/>
    <mergeCell ref="AH10:AM10"/>
    <mergeCell ref="AH16:AM16"/>
    <mergeCell ref="AH17:AM17"/>
    <mergeCell ref="AH18:AM18"/>
    <mergeCell ref="AD11:AF13"/>
    <mergeCell ref="AD14:AF15"/>
    <mergeCell ref="AD21:AF21"/>
    <mergeCell ref="AD28:AF28"/>
    <mergeCell ref="AD29:AF29"/>
    <mergeCell ref="Y82:AM82"/>
    <mergeCell ref="C8:AN8"/>
    <mergeCell ref="D63:X63"/>
    <mergeCell ref="Z63:AN63"/>
    <mergeCell ref="AP79:AT81"/>
    <mergeCell ref="K73:V81"/>
    <mergeCell ref="G5:I5"/>
    <mergeCell ref="E4:I4"/>
    <mergeCell ref="J4:P4"/>
    <mergeCell ref="Q4:T4"/>
    <mergeCell ref="AH30:AM30"/>
    <mergeCell ref="AH31:AM31"/>
    <mergeCell ref="AH32:AM32"/>
    <mergeCell ref="AH33:AM33"/>
    <mergeCell ref="AH34:AM34"/>
    <mergeCell ref="C82:Q82"/>
    <mergeCell ref="AB10:AC10"/>
    <mergeCell ref="AB11:AC11"/>
    <mergeCell ref="AB12:AC12"/>
    <mergeCell ref="AB13:AC13"/>
    <mergeCell ref="AB14:AC14"/>
    <mergeCell ref="AB15:AC15"/>
    <mergeCell ref="AB16:AC16"/>
    <mergeCell ref="AB17:AC17"/>
  </mergeCells>
  <phoneticPr fontId="1"/>
  <dataValidations count="4">
    <dataValidation type="list" allowBlank="1" showInputMessage="1" showErrorMessage="1" sqref="E4:I4">
      <formula1>AS11:AS12</formula1>
    </dataValidation>
    <dataValidation type="list" allowBlank="1" showInputMessage="1" showErrorMessage="1" sqref="Q4:T4">
      <formula1>$AS$15:$AS$16</formula1>
    </dataValidation>
    <dataValidation type="list" allowBlank="1" showInputMessage="1" showErrorMessage="1" sqref="G5:I5">
      <formula1>$AS$13:$AS$14</formula1>
    </dataValidation>
    <dataValidation type="list" allowBlank="1" showInputMessage="1" showErrorMessage="1" sqref="AG11:AG37">
      <formula1>$AS$17:$AS$18</formula1>
    </dataValidation>
  </dataValidations>
  <hyperlinks>
    <hyperlink ref="AH11" r:id="rId1"/>
    <hyperlink ref="AH16:AM16" r:id="rId2" display="6"/>
    <hyperlink ref="AH17:AM17" r:id="rId3" display="7"/>
    <hyperlink ref="AH18:AM18" r:id="rId4" display="8"/>
    <hyperlink ref="AH30:AM30" r:id="rId5" display="20"/>
    <hyperlink ref="AH31:AM31" r:id="rId6" display="21"/>
    <hyperlink ref="AH32:AM32" r:id="rId7" display="22"/>
    <hyperlink ref="AH33:AM33" r:id="rId8" display="23"/>
    <hyperlink ref="AH34:AM34" r:id="rId9" display="24"/>
    <hyperlink ref="AH35:AM35" r:id="rId10" display="25"/>
    <hyperlink ref="AH36:AM36" r:id="rId11" display="26"/>
    <hyperlink ref="AH37:AM37" r:id="rId12" display="27"/>
    <hyperlink ref="Y82:AM82" r:id="rId13" display="https://www.shidaxfscontract.com/recipes-2/%E9%81%A9%E5%A1%A9"/>
    <hyperlink ref="C82:Q82" r:id="rId14" display="https://linkmix.co/22461088"/>
  </hyperlinks>
  <printOptions horizontalCentered="1" verticalCentered="1"/>
  <pageMargins left="0" right="0" top="0" bottom="0" header="0.31496062992125984" footer="0.31496062992125984"/>
  <pageSetup paperSize="9" scale="81" orientation="portrait" verticalDpi="1200" r:id="rId15"/>
  <rowBreaks count="1" manualBreakCount="1">
    <brk id="53" max="39" man="1"/>
  </rowBreaks>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適塩セルフチェック</vt:lpstr>
      <vt:lpstr>適塩セルフチェック!Print_Area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shidax_ad</dc:creator>
  <cp:lastModifiedBy>shidax_ad</cp:lastModifiedBy>
  <cp:lastPrinted>2025-05-22T06:52:42Z</cp:lastPrinted>
  <dcterms:created xsi:type="dcterms:W3CDTF">2025-04-28T06:27:58Z</dcterms:created>
  <dcterms:modified xsi:type="dcterms:W3CDTF">2026-01-06T04:04:51Z</dcterms:modified>
</cp:coreProperties>
</file>